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124226"/>
  <mc:AlternateContent xmlns:mc="http://schemas.openxmlformats.org/markup-compatibility/2006">
    <mc:Choice Requires="x15">
      <x15ac:absPath xmlns:x15ac="http://schemas.microsoft.com/office/spreadsheetml/2010/11/ac" url="/Users/stephaniemcneese/Desktop/Texas Tech/TTUSHC-MSN Nursing/NURS 5384 Data Analytics/Module V/"/>
    </mc:Choice>
  </mc:AlternateContent>
  <xr:revisionPtr revIDLastSave="0" documentId="13_ncr:1_{08C7DB03-D050-D94A-9E02-540E4D4CC77F}" xr6:coauthVersionLast="47" xr6:coauthVersionMax="47" xr10:uidLastSave="{00000000-0000-0000-0000-000000000000}"/>
  <bookViews>
    <workbookView xWindow="-38220" yWindow="-580" windowWidth="37820" windowHeight="18980" xr2:uid="{00000000-000D-0000-FFFF-FFFF00000000}"/>
  </bookViews>
  <sheets>
    <sheet name="Dashboard" sheetId="3" r:id="rId1"/>
    <sheet name="Original Dataset" sheetId="1" r:id="rId2"/>
    <sheet name="Data Prep" sheetId="2" r:id="rId3"/>
  </sheets>
  <definedNames>
    <definedName name="Slicer_Category1">#N/A</definedName>
  </definedNames>
  <calcPr calcId="191029"/>
  <pivotCaches>
    <pivotCache cacheId="0" r:id="rId4"/>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S86" i="2" l="1"/>
  <c r="S87" i="2"/>
  <c r="S88" i="2"/>
  <c r="S89" i="2"/>
  <c r="S90" i="2"/>
  <c r="S91" i="2"/>
  <c r="S92" i="2"/>
  <c r="S93" i="2"/>
  <c r="S94" i="2"/>
  <c r="S95" i="2"/>
  <c r="S96" i="2"/>
  <c r="S97" i="2"/>
  <c r="S98" i="2"/>
  <c r="S99" i="2"/>
  <c r="S100" i="2"/>
  <c r="S101" i="2"/>
  <c r="V102" i="2"/>
  <c r="V103" i="2"/>
  <c r="V104" i="2"/>
  <c r="S85" i="2"/>
  <c r="F47" i="2"/>
  <c r="F48" i="2"/>
  <c r="F49" i="2"/>
  <c r="F50" i="2"/>
  <c r="F51" i="2"/>
  <c r="F52" i="2"/>
  <c r="F53" i="2"/>
  <c r="F91" i="2"/>
  <c r="F54" i="2"/>
  <c r="F92" i="2"/>
  <c r="F93" i="2"/>
  <c r="F94" i="2"/>
  <c r="F95" i="2"/>
  <c r="F55" i="2"/>
  <c r="F56" i="2"/>
  <c r="F57" i="2"/>
  <c r="F58" i="2"/>
  <c r="F59" i="2"/>
  <c r="F96" i="2"/>
  <c r="F60" i="2"/>
  <c r="F61" i="2"/>
  <c r="F62" i="2"/>
  <c r="F63" i="2"/>
  <c r="F64" i="2"/>
  <c r="F65" i="2"/>
  <c r="F66" i="2"/>
  <c r="F67" i="2"/>
  <c r="F97" i="2"/>
  <c r="F98" i="2"/>
  <c r="F68" i="2"/>
  <c r="F69" i="2"/>
  <c r="F99" i="2"/>
  <c r="F70" i="2"/>
  <c r="F71" i="2"/>
  <c r="F72" i="2"/>
  <c r="F100" i="2"/>
  <c r="F73" i="2"/>
  <c r="F74" i="2"/>
  <c r="F75" i="2"/>
  <c r="F76" i="2"/>
  <c r="F101" i="2"/>
  <c r="F77" i="2"/>
  <c r="F78" i="2"/>
  <c r="F87" i="2"/>
  <c r="F28" i="2"/>
  <c r="F29" i="2"/>
  <c r="F30" i="2"/>
  <c r="F31" i="2"/>
  <c r="F88" i="2"/>
  <c r="F32" i="2"/>
  <c r="F33" i="2"/>
  <c r="F89" i="2"/>
  <c r="F34" i="2"/>
  <c r="F35" i="2"/>
  <c r="F36" i="2"/>
  <c r="F37" i="2"/>
  <c r="F38" i="2"/>
  <c r="F90" i="2"/>
  <c r="F39" i="2"/>
  <c r="F40" i="2"/>
  <c r="F41" i="2"/>
  <c r="F42" i="2"/>
  <c r="F43" i="2"/>
  <c r="F44" i="2"/>
  <c r="F45" i="2"/>
  <c r="F46" i="2"/>
  <c r="F3" i="2"/>
  <c r="F4" i="2"/>
  <c r="F5" i="2"/>
  <c r="F79" i="2"/>
  <c r="F6" i="2"/>
  <c r="F7" i="2"/>
  <c r="F8" i="2"/>
  <c r="F9" i="2"/>
  <c r="F80" i="2"/>
  <c r="F81" i="2"/>
  <c r="F10" i="2"/>
  <c r="F11" i="2"/>
  <c r="F12" i="2"/>
  <c r="F13" i="2"/>
  <c r="F82" i="2"/>
  <c r="F14" i="2"/>
  <c r="F15" i="2"/>
  <c r="F16" i="2"/>
  <c r="F17" i="2"/>
  <c r="F18" i="2"/>
  <c r="F83" i="2"/>
  <c r="F84" i="2"/>
  <c r="F85" i="2"/>
  <c r="F19" i="2"/>
  <c r="F20" i="2"/>
  <c r="F21" i="2"/>
  <c r="F22" i="2"/>
  <c r="F23" i="2"/>
  <c r="F24" i="2"/>
  <c r="F86" i="2"/>
  <c r="F25" i="2"/>
  <c r="F26" i="2"/>
  <c r="F27" i="2"/>
  <c r="F2" i="2"/>
  <c r="E2" i="2"/>
  <c r="E3" i="2"/>
  <c r="R86" i="2"/>
  <c r="R87" i="2"/>
  <c r="R88" i="2"/>
  <c r="R89" i="2"/>
  <c r="R90" i="2"/>
  <c r="R91" i="2"/>
  <c r="R92" i="2"/>
  <c r="R93" i="2"/>
  <c r="R94" i="2"/>
  <c r="R95" i="2"/>
  <c r="R96" i="2"/>
  <c r="R97" i="2"/>
  <c r="R98" i="2"/>
  <c r="R99" i="2"/>
  <c r="R100" i="2"/>
  <c r="R101" i="2"/>
  <c r="U102" i="2"/>
  <c r="U103" i="2"/>
  <c r="U104" i="2"/>
  <c r="R85" i="2"/>
  <c r="M36" i="2"/>
  <c r="E69" i="2" l="1"/>
  <c r="E99" i="2"/>
  <c r="E6" i="2"/>
  <c r="E7" i="2"/>
  <c r="E8" i="2"/>
  <c r="E9" i="2"/>
  <c r="E80" i="2"/>
  <c r="E81" i="2"/>
  <c r="E28" i="2"/>
  <c r="E29" i="2"/>
  <c r="E30" i="2"/>
  <c r="E31" i="2"/>
  <c r="E88" i="2"/>
  <c r="E48" i="2"/>
  <c r="E49" i="2"/>
  <c r="E50" i="2"/>
  <c r="E51" i="2"/>
  <c r="E52" i="2"/>
  <c r="E53" i="2"/>
  <c r="E91" i="2"/>
  <c r="E70" i="2"/>
  <c r="E71" i="2"/>
  <c r="E72" i="2"/>
  <c r="E100" i="2"/>
  <c r="E10" i="2"/>
  <c r="E11" i="2"/>
  <c r="E12" i="2"/>
  <c r="E13" i="2"/>
  <c r="E82" i="2"/>
  <c r="E32" i="2"/>
  <c r="E33" i="2"/>
  <c r="E89" i="2"/>
  <c r="E54" i="2"/>
  <c r="E92" i="2"/>
  <c r="E93" i="2"/>
  <c r="E94" i="2"/>
  <c r="E95" i="2"/>
  <c r="E73" i="2"/>
  <c r="E74" i="2"/>
  <c r="E14" i="2"/>
  <c r="E15" i="2"/>
  <c r="E16" i="2"/>
  <c r="E17" i="2"/>
  <c r="E18" i="2"/>
  <c r="E83" i="2"/>
  <c r="E84" i="2"/>
  <c r="E85" i="2"/>
  <c r="E34" i="2"/>
  <c r="E35" i="2"/>
  <c r="E36" i="2"/>
  <c r="E37" i="2"/>
  <c r="E38" i="2"/>
  <c r="E90" i="2"/>
  <c r="E55" i="2"/>
  <c r="E56" i="2"/>
  <c r="E57" i="2"/>
  <c r="E58" i="2"/>
  <c r="E59" i="2"/>
  <c r="E96" i="2"/>
  <c r="E75" i="2"/>
  <c r="E76" i="2"/>
  <c r="E101" i="2"/>
  <c r="E19" i="2"/>
  <c r="E20" i="2"/>
  <c r="E21" i="2"/>
  <c r="E22" i="2"/>
  <c r="E23" i="2"/>
  <c r="E24" i="2"/>
  <c r="E86" i="2"/>
  <c r="E39" i="2"/>
  <c r="E40" i="2"/>
  <c r="E41" i="2"/>
  <c r="E42" i="2"/>
  <c r="E43" i="2"/>
  <c r="E44" i="2"/>
  <c r="E60" i="2"/>
  <c r="E61" i="2"/>
  <c r="E62" i="2"/>
  <c r="E63" i="2"/>
  <c r="E64" i="2"/>
  <c r="E65" i="2"/>
  <c r="E66" i="2"/>
  <c r="E67" i="2"/>
  <c r="E97" i="2"/>
  <c r="E98" i="2"/>
  <c r="E77" i="2"/>
  <c r="E78" i="2"/>
  <c r="E4" i="2"/>
  <c r="E5" i="2"/>
  <c r="E79" i="2"/>
  <c r="E25" i="2"/>
  <c r="E26" i="2"/>
  <c r="E27" i="2"/>
  <c r="E87" i="2"/>
  <c r="E45" i="2"/>
  <c r="E46" i="2"/>
  <c r="E47" i="2"/>
  <c r="E68" i="2"/>
  <c r="G32" i="2"/>
  <c r="G33" i="2"/>
  <c r="G89" i="2"/>
  <c r="G54" i="2"/>
  <c r="G92" i="2"/>
  <c r="G93" i="2"/>
  <c r="G94" i="2"/>
  <c r="G95" i="2"/>
  <c r="G73" i="2"/>
  <c r="G74" i="2"/>
  <c r="G14" i="2"/>
  <c r="G15" i="2"/>
  <c r="G16" i="2"/>
  <c r="G17" i="2"/>
  <c r="G18" i="2"/>
  <c r="G83" i="2"/>
  <c r="G84" i="2"/>
  <c r="G85" i="2"/>
  <c r="G34" i="2"/>
  <c r="G35" i="2"/>
  <c r="G36" i="2"/>
  <c r="G37" i="2"/>
  <c r="G38" i="2"/>
  <c r="G90" i="2"/>
  <c r="G55" i="2"/>
  <c r="G56" i="2"/>
  <c r="G57" i="2"/>
  <c r="G58" i="2"/>
  <c r="G59" i="2"/>
  <c r="G96" i="2"/>
  <c r="G75" i="2"/>
  <c r="G76" i="2"/>
  <c r="G101" i="2"/>
  <c r="G19" i="2"/>
  <c r="G20" i="2"/>
  <c r="G21" i="2"/>
  <c r="G22" i="2"/>
  <c r="G23" i="2"/>
  <c r="G24" i="2"/>
  <c r="G86" i="2"/>
  <c r="G39" i="2"/>
  <c r="G40" i="2"/>
  <c r="G41" i="2"/>
  <c r="G42" i="2"/>
  <c r="G43" i="2"/>
  <c r="G44" i="2"/>
  <c r="G60" i="2"/>
  <c r="G61" i="2"/>
  <c r="G62" i="2"/>
  <c r="G63" i="2"/>
  <c r="G64" i="2"/>
  <c r="G65" i="2"/>
  <c r="G66" i="2"/>
  <c r="G67" i="2"/>
  <c r="G97" i="2"/>
  <c r="G98" i="2"/>
  <c r="G77" i="2"/>
  <c r="G78" i="2"/>
  <c r="G47" i="2"/>
  <c r="G68" i="2"/>
  <c r="G69" i="2"/>
  <c r="G99" i="2"/>
  <c r="G6" i="2"/>
  <c r="G7" i="2"/>
  <c r="G8" i="2"/>
  <c r="G9" i="2"/>
  <c r="G80" i="2"/>
  <c r="G81" i="2"/>
  <c r="G28" i="2"/>
  <c r="G29" i="2"/>
  <c r="G30" i="2"/>
  <c r="G31" i="2"/>
  <c r="G88" i="2"/>
  <c r="G48" i="2"/>
  <c r="G49" i="2"/>
  <c r="G50" i="2"/>
  <c r="G51" i="2"/>
  <c r="G52" i="2"/>
  <c r="G53" i="2"/>
  <c r="G91" i="2"/>
  <c r="G70" i="2"/>
  <c r="G71" i="2"/>
  <c r="G72" i="2"/>
  <c r="G100" i="2"/>
  <c r="G10" i="2"/>
  <c r="G11" i="2"/>
  <c r="G12" i="2"/>
  <c r="G13" i="2"/>
  <c r="G82" i="2"/>
  <c r="G3" i="2"/>
  <c r="G4" i="2"/>
  <c r="G5" i="2"/>
  <c r="G79" i="2"/>
  <c r="G25" i="2"/>
  <c r="G26" i="2"/>
  <c r="G27" i="2"/>
  <c r="G87" i="2"/>
  <c r="G45" i="2"/>
  <c r="G46" i="2"/>
  <c r="G2" i="2"/>
  <c r="M38" i="2"/>
  <c r="M37" i="2"/>
  <c r="M35" i="2"/>
</calcChain>
</file>

<file path=xl/sharedStrings.xml><?xml version="1.0" encoding="utf-8"?>
<sst xmlns="http://schemas.openxmlformats.org/spreadsheetml/2006/main" count="911" uniqueCount="75">
  <si>
    <t>Patient ID</t>
  </si>
  <si>
    <t>Age</t>
  </si>
  <si>
    <t>Condition Category</t>
  </si>
  <si>
    <t>Length of Stay (days)</t>
  </si>
  <si>
    <t>Discharge Planning Completed</t>
  </si>
  <si>
    <t>Readmission within 30 days</t>
  </si>
  <si>
    <t>Cardiac</t>
  </si>
  <si>
    <t>General Surgery</t>
  </si>
  <si>
    <t>Diabetes</t>
  </si>
  <si>
    <t>Respiratory</t>
  </si>
  <si>
    <t>Orthopedic</t>
  </si>
  <si>
    <t>Yes</t>
  </si>
  <si>
    <t>No</t>
  </si>
  <si>
    <t>Readmission Rate</t>
  </si>
  <si>
    <t>Readmission Rates by Condition Category</t>
  </si>
  <si>
    <t>Avg LOS by Condition Category</t>
  </si>
  <si>
    <t>Avg LOS</t>
  </si>
  <si>
    <t>DC Planning Status</t>
  </si>
  <si>
    <t>Completed</t>
  </si>
  <si>
    <t>Not Completed</t>
  </si>
  <si>
    <t>Age Group</t>
  </si>
  <si>
    <t>0-40</t>
  </si>
  <si>
    <t>41-60</t>
  </si>
  <si>
    <t>61-80</t>
  </si>
  <si>
    <t>81+</t>
  </si>
  <si>
    <t>DC Planning Impact on Readmission Rates</t>
  </si>
  <si>
    <t>Age Group Readmission Rates</t>
  </si>
  <si>
    <t>AGE GROUP</t>
  </si>
  <si>
    <t>Row Labels</t>
  </si>
  <si>
    <t>0–40</t>
  </si>
  <si>
    <t>41–60</t>
  </si>
  <si>
    <t>61–80</t>
  </si>
  <si>
    <t>Grand Total</t>
  </si>
  <si>
    <t>Sum of READMITTED</t>
  </si>
  <si>
    <t>Total Readmissions by Condition Category</t>
  </si>
  <si>
    <t>Total Readmissions</t>
  </si>
  <si>
    <t>Avg Readmission Rate (%)</t>
  </si>
  <si>
    <t>Condition Category &amp; Age Group</t>
  </si>
  <si>
    <t>Average of Length of Stay (days)</t>
  </si>
  <si>
    <t>Count of READMITTED2</t>
  </si>
  <si>
    <t>Cardiac 0–40</t>
  </si>
  <si>
    <t>Cardiac 41–60</t>
  </si>
  <si>
    <t>Cardiac 1–80</t>
  </si>
  <si>
    <t>Cardiac 81+</t>
  </si>
  <si>
    <t>Diabetes 0–40</t>
  </si>
  <si>
    <t>Diabetes 41–60</t>
  </si>
  <si>
    <t>Diabetes 61–80</t>
  </si>
  <si>
    <t>Diabetes 81+</t>
  </si>
  <si>
    <t>General Surgery 0–40</t>
  </si>
  <si>
    <t>General Surgery 41–60</t>
  </si>
  <si>
    <t>General Surgery 61–80</t>
  </si>
  <si>
    <t>General Surgery 81+</t>
  </si>
  <si>
    <t>Orthopedic 0–40</t>
  </si>
  <si>
    <t>Orthopedic 41–60</t>
  </si>
  <si>
    <t>Orthopedic 61–80</t>
  </si>
  <si>
    <t>Orthopedic 81+</t>
  </si>
  <si>
    <t>Respiratory 0–40</t>
  </si>
  <si>
    <t>Respiratory 41–60</t>
  </si>
  <si>
    <t>Respiratory 61–80</t>
  </si>
  <si>
    <t>Respiratory 81+</t>
  </si>
  <si>
    <t>Category</t>
  </si>
  <si>
    <t>Length_of_Stay</t>
  </si>
  <si>
    <t>Readmission_Rate</t>
  </si>
  <si>
    <t>Y-midpoint</t>
  </si>
  <si>
    <t>X-midpoint</t>
  </si>
  <si>
    <t>Category/Age Group</t>
  </si>
  <si>
    <t>Discharge Planning Y/N</t>
  </si>
  <si>
    <t>READMITTED Y/N</t>
  </si>
  <si>
    <t>Discharge Planning Rate</t>
  </si>
  <si>
    <t>Sum of DC Plannine</t>
  </si>
  <si>
    <t>Count of DC Planning</t>
  </si>
  <si>
    <t>Average of Discharge Planning Y/N2</t>
  </si>
  <si>
    <t>Avg DC Planning Rate &amp; Readmission Rate by Condition Category</t>
  </si>
  <si>
    <t>Avg DC Plan Rate</t>
  </si>
  <si>
    <t>Average of READMITTED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</si>
</sst>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b/>
      <sz val="20"/>
      <color theme="1"/>
      <name val="Calibri"/>
      <family val="2"/>
      <scheme val="minor"/>
    </font>
  </fonts>
  <fills count="11">
    <fill>
      <patternFill patternType="none"/>
    </fill>
    <fill>
      <patternFill patternType="gray125"/>
    </fill>
    <fill>
      <patternFill patternType="solid">
        <fgColor theme="4"/>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9"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37">
    <xf numFmtId="0" fontId="0" fillId="0" borderId="0" xfId="0"/>
    <xf numFmtId="0" fontId="1" fillId="0" borderId="1" xfId="0" applyFont="1" applyBorder="1" applyAlignment="1">
      <alignment horizontal="center" vertical="top"/>
    </xf>
    <xf numFmtId="0" fontId="1" fillId="0" borderId="0" xfId="0" applyFont="1"/>
    <xf numFmtId="0" fontId="2" fillId="2" borderId="0" xfId="0" applyFont="1" applyFill="1" applyAlignment="1">
      <alignment horizontal="centerContinuous"/>
    </xf>
    <xf numFmtId="0" fontId="3" fillId="2" borderId="0" xfId="0" applyFont="1" applyFill="1" applyAlignment="1">
      <alignment horizontal="centerContinuous"/>
    </xf>
    <xf numFmtId="0" fontId="1" fillId="3" borderId="0" xfId="0" applyFont="1" applyFill="1"/>
    <xf numFmtId="2" fontId="0" fillId="0" borderId="0" xfId="0" applyNumberFormat="1"/>
    <xf numFmtId="0" fontId="2" fillId="4" borderId="0" xfId="0" applyFont="1" applyFill="1" applyAlignment="1">
      <alignment horizontal="centerContinuous"/>
    </xf>
    <xf numFmtId="0" fontId="3" fillId="4" borderId="0" xfId="0" applyFont="1" applyFill="1" applyAlignment="1">
      <alignment horizontal="centerContinuous"/>
    </xf>
    <xf numFmtId="0" fontId="1" fillId="5" borderId="0" xfId="0" applyFont="1" applyFill="1"/>
    <xf numFmtId="0" fontId="2" fillId="6" borderId="0" xfId="0" applyFont="1" applyFill="1" applyAlignment="1">
      <alignment horizontal="centerContinuous"/>
    </xf>
    <xf numFmtId="0" fontId="3" fillId="6" borderId="0" xfId="0" applyFont="1" applyFill="1" applyAlignment="1">
      <alignment horizontal="centerContinuous"/>
    </xf>
    <xf numFmtId="0" fontId="1" fillId="7" borderId="0" xfId="0" applyFont="1" applyFill="1"/>
    <xf numFmtId="0" fontId="2" fillId="8" borderId="0" xfId="0" applyFont="1" applyFill="1" applyAlignment="1">
      <alignment horizontal="centerContinuous"/>
    </xf>
    <xf numFmtId="0" fontId="3" fillId="8" borderId="0" xfId="0" applyFont="1" applyFill="1" applyAlignment="1">
      <alignment horizontal="centerContinuous"/>
    </xf>
    <xf numFmtId="0" fontId="1" fillId="9" borderId="0" xfId="0" applyFont="1" applyFill="1"/>
    <xf numFmtId="0" fontId="1" fillId="0" borderId="0" xfId="0" applyFont="1" applyAlignment="1">
      <alignment horizontal="center" vertical="top"/>
    </xf>
    <xf numFmtId="0" fontId="0" fillId="0" borderId="0" xfId="0" pivotButton="1"/>
    <xf numFmtId="0" fontId="0" fillId="0" borderId="0" xfId="0" applyAlignment="1">
      <alignment horizontal="left"/>
    </xf>
    <xf numFmtId="0" fontId="0" fillId="0" borderId="0" xfId="0" applyAlignment="1">
      <alignment horizontal="left" indent="1"/>
    </xf>
    <xf numFmtId="2" fontId="5" fillId="0" borderId="0" xfId="0" applyNumberFormat="1" applyFont="1" applyAlignment="1">
      <alignment horizontal="center" vertical="center"/>
    </xf>
    <xf numFmtId="0" fontId="1" fillId="0" borderId="0" xfId="0" applyFont="1" applyAlignment="1">
      <alignment horizontal="center" vertical="center"/>
    </xf>
    <xf numFmtId="0" fontId="0" fillId="5" borderId="0" xfId="0" applyFill="1"/>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5" xfId="0" applyFont="1" applyBorder="1" applyAlignment="1">
      <alignment horizontal="center" vertical="center"/>
    </xf>
    <xf numFmtId="1" fontId="0" fillId="0" borderId="0" xfId="0" applyNumberFormat="1"/>
    <xf numFmtId="0" fontId="1" fillId="10" borderId="0" xfId="0" applyFont="1" applyFill="1" applyAlignment="1">
      <alignment horizontal="centerContinuous"/>
    </xf>
    <xf numFmtId="0" fontId="0" fillId="10" borderId="0" xfId="0" applyFill="1" applyAlignment="1">
      <alignment horizontal="centerContinuous"/>
    </xf>
    <xf numFmtId="0" fontId="1" fillId="3" borderId="0" xfId="0" applyFont="1" applyFill="1" applyAlignment="1">
      <alignment horizontal="center"/>
    </xf>
    <xf numFmtId="0" fontId="0" fillId="0" borderId="0" xfId="0" applyAlignment="1">
      <alignment horizontal="center"/>
    </xf>
    <xf numFmtId="0" fontId="2" fillId="4" borderId="0" xfId="0" applyFont="1" applyFill="1" applyAlignment="1">
      <alignment horizontal="center"/>
    </xf>
    <xf numFmtId="0" fontId="3" fillId="4" borderId="0" xfId="0" applyFont="1" applyFill="1" applyAlignment="1">
      <alignment horizontal="center"/>
    </xf>
    <xf numFmtId="9" fontId="7" fillId="0" borderId="0" xfId="0" applyNumberFormat="1" applyFont="1" applyAlignment="1">
      <alignment horizontal="center" vertical="center"/>
    </xf>
    <xf numFmtId="9" fontId="7" fillId="0" borderId="4" xfId="0" applyNumberFormat="1" applyFont="1" applyBorder="1" applyAlignment="1">
      <alignment horizontal="center" vertical="center"/>
    </xf>
    <xf numFmtId="9" fontId="7" fillId="0" borderId="2" xfId="0" applyNumberFormat="1" applyFont="1" applyBorder="1" applyAlignment="1">
      <alignment horizontal="center" vertical="center"/>
    </xf>
    <xf numFmtId="9" fontId="7" fillId="0" borderId="3" xfId="0" applyNumberFormat="1" applyFont="1" applyBorder="1" applyAlignment="1">
      <alignment horizontal="center" vertical="center"/>
    </xf>
  </cellXfs>
  <cellStyles count="1">
    <cellStyle name="Normal" xfId="0" builtinId="0"/>
  </cellStyles>
  <dxfs count="21">
    <dxf>
      <numFmt numFmtId="2" formatCode="0.00"/>
    </dxf>
    <dxf>
      <numFmt numFmtId="2" formatCode="0.00"/>
    </dxf>
    <dxf>
      <alignment horizontal="left" vertical="bottom" textRotation="0" wrapText="0" indent="1"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20"/>
        <color theme="1"/>
        <name val="Calibri"/>
        <family val="2"/>
        <scheme val="minor"/>
      </font>
      <numFmt numFmtId="13" formatCode="0%"/>
      <alignment horizontal="center" vertical="center" textRotation="0" wrapText="0" indent="0" justifyLastLine="0" shrinkToFit="0" readingOrder="0"/>
    </dxf>
    <dxf>
      <font>
        <b/>
        <i val="0"/>
        <strike val="0"/>
        <condense val="0"/>
        <extend val="0"/>
        <outline val="0"/>
        <shadow val="0"/>
        <u val="none"/>
        <vertAlign val="baseline"/>
        <sz val="20"/>
        <color theme="1"/>
        <name val="Calibri"/>
        <family val="2"/>
        <scheme val="minor"/>
      </font>
      <numFmt numFmtId="13" formatCode="0%"/>
      <alignment horizontal="center" vertical="center" textRotation="0" wrapText="0" indent="0" justifyLastLine="0" shrinkToFit="0" readingOrder="0"/>
    </dxf>
    <dxf>
      <font>
        <b/>
        <i val="0"/>
        <strike val="0"/>
        <condense val="0"/>
        <extend val="0"/>
        <outline val="0"/>
        <shadow val="0"/>
        <u val="none"/>
        <vertAlign val="baseline"/>
        <sz val="20"/>
        <color theme="1"/>
        <name val="Calibri"/>
        <family val="2"/>
        <scheme val="minor"/>
      </font>
      <numFmt numFmtId="13" formatCode="0%"/>
      <alignment horizontal="center" vertical="center" textRotation="0" wrapText="0" indent="0" justifyLastLine="0" shrinkToFit="0" readingOrder="0"/>
    </dxf>
    <dxf>
      <font>
        <b/>
        <i val="0"/>
        <strike val="0"/>
        <condense val="0"/>
        <extend val="0"/>
        <outline val="0"/>
        <shadow val="0"/>
        <u val="none"/>
        <vertAlign val="baseline"/>
        <sz val="20"/>
        <color theme="1"/>
        <name val="Calibri"/>
        <family val="2"/>
        <scheme val="minor"/>
      </font>
      <numFmt numFmtId="13" formatCode="0%"/>
      <alignment horizontal="center" vertical="center" textRotation="0" wrapText="0" indent="0" justifyLastLine="0" shrinkToFit="0" readingOrder="0"/>
    </dxf>
    <dxf>
      <font>
        <b/>
        <i val="0"/>
        <strike val="0"/>
        <condense val="0"/>
        <extend val="0"/>
        <outline val="0"/>
        <shadow val="0"/>
        <u val="none"/>
        <vertAlign val="baseline"/>
        <sz val="20"/>
        <color theme="1"/>
        <name val="Calibri"/>
        <family val="2"/>
        <scheme val="minor"/>
      </font>
      <numFmt numFmtId="13" formatCode="0%"/>
      <alignment horizontal="center" vertical="center" textRotation="0" wrapText="0" indent="0" justifyLastLine="0" shrinkToFit="0" readingOrder="0"/>
    </dxf>
    <dxf>
      <font>
        <b val="0"/>
        <strike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right/>
        <top/>
        <bottom/>
      </border>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9" defaultPivotStyle="PivotStyleLight16"/>
  <colors>
    <mruColors>
      <color rgb="FFCA1410"/>
      <color rgb="FFFFCCAF"/>
      <color rgb="FFFFF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r>
              <a:rPr lang="en-US" sz="1600">
                <a:solidFill>
                  <a:schemeClr val="accent6">
                    <a:lumMod val="75000"/>
                  </a:schemeClr>
                </a:solidFill>
              </a:rPr>
              <a:t>Discharge Planning </a:t>
            </a:r>
            <a:r>
              <a:rPr lang="en-US" sz="1600">
                <a:solidFill>
                  <a:schemeClr val="tx1"/>
                </a:solidFill>
              </a:rPr>
              <a:t>Impact on </a:t>
            </a:r>
            <a:r>
              <a:rPr lang="en-US" sz="1600">
                <a:solidFill>
                  <a:schemeClr val="accent2"/>
                </a:solidFill>
              </a:rPr>
              <a:t>Readmission Rates</a:t>
            </a:r>
          </a:p>
        </c:rich>
      </c:tx>
      <c:layout>
        <c:manualLayout>
          <c:xMode val="edge"/>
          <c:yMode val="edge"/>
          <c:x val="0.13914734415104188"/>
          <c:y val="3.292540946348186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14382477052246923"/>
          <c:y val="0.12197728668829355"/>
          <c:w val="0.76024510397738743"/>
          <c:h val="0.75252687957152564"/>
        </c:manualLayout>
      </c:layout>
      <c:pieChart>
        <c:varyColors val="1"/>
        <c:ser>
          <c:idx val="0"/>
          <c:order val="0"/>
          <c:tx>
            <c:strRef>
              <c:f>'Data Prep'!$M$27:$M$28</c:f>
              <c:strCache>
                <c:ptCount val="2"/>
                <c:pt idx="0">
                  <c:v>DC Planning Impact on Readmission Rates</c:v>
                </c:pt>
                <c:pt idx="1">
                  <c:v>Readmission Rate</c:v>
                </c:pt>
              </c:strCache>
            </c:strRef>
          </c:tx>
          <c:dPt>
            <c:idx val="0"/>
            <c:bubble3D val="0"/>
            <c:spPr>
              <a:solidFill>
                <a:schemeClr val="dk1">
                  <a:tint val="885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8D9-1341-B520-9F65BE9DDD55}"/>
              </c:ext>
            </c:extLst>
          </c:dPt>
          <c:dPt>
            <c:idx val="1"/>
            <c:bubble3D val="0"/>
            <c:spPr>
              <a:solidFill>
                <a:schemeClr val="dk1">
                  <a:tint val="5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8D9-1341-B520-9F65BE9DDD55}"/>
              </c:ext>
            </c:extLst>
          </c:dPt>
          <c:dLbls>
            <c:dLbl>
              <c:idx val="0"/>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r>
                      <a:rPr lang="en-US" sz="1100">
                        <a:solidFill>
                          <a:schemeClr val="accent6">
                            <a:lumMod val="75000"/>
                          </a:schemeClr>
                        </a:solidFill>
                      </a:rPr>
                      <a:t>DC Planning Completed</a:t>
                    </a:r>
                  </a:p>
                  <a:p>
                    <a:pPr>
                      <a:defRPr sz="1100">
                        <a:solidFill>
                          <a:schemeClr val="bg1"/>
                        </a:solidFill>
                      </a:defRPr>
                    </a:pPr>
                    <a:endParaRPr lang="en-US" sz="1100">
                      <a:solidFill>
                        <a:schemeClr val="bg1"/>
                      </a:solidFill>
                    </a:endParaRPr>
                  </a:p>
                  <a:p>
                    <a:pPr>
                      <a:defRPr sz="1100">
                        <a:solidFill>
                          <a:schemeClr val="bg1"/>
                        </a:solidFill>
                      </a:defRPr>
                    </a:pPr>
                    <a:r>
                      <a:rPr lang="en-US" sz="1100">
                        <a:solidFill>
                          <a:schemeClr val="accent2"/>
                        </a:solidFill>
                      </a:rPr>
                      <a:t>RR = 23%</a:t>
                    </a:r>
                  </a:p>
                </c:rich>
              </c:tx>
              <c:spPr>
                <a:solidFill>
                  <a:schemeClr val="bg1">
                    <a:lumMod val="8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1-28D9-1341-B520-9F65BE9DDD55}"/>
                </c:ext>
              </c:extLst>
            </c:dLbl>
            <c:dLbl>
              <c:idx val="1"/>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r>
                      <a:rPr lang="en-US" sz="1100">
                        <a:solidFill>
                          <a:schemeClr val="accent6">
                            <a:lumMod val="75000"/>
                          </a:schemeClr>
                        </a:solidFill>
                      </a:rPr>
                      <a:t>DC Planning </a:t>
                    </a:r>
                  </a:p>
                  <a:p>
                    <a:pPr>
                      <a:defRPr sz="1100">
                        <a:solidFill>
                          <a:schemeClr val="bg1"/>
                        </a:solidFill>
                      </a:defRPr>
                    </a:pPr>
                    <a:r>
                      <a:rPr lang="en-US" sz="1100">
                        <a:solidFill>
                          <a:schemeClr val="accent6">
                            <a:lumMod val="75000"/>
                          </a:schemeClr>
                        </a:solidFill>
                      </a:rPr>
                      <a:t>Not Completed</a:t>
                    </a:r>
                  </a:p>
                  <a:p>
                    <a:pPr>
                      <a:defRPr sz="1100">
                        <a:solidFill>
                          <a:schemeClr val="bg1"/>
                        </a:solidFill>
                      </a:defRPr>
                    </a:pPr>
                    <a:endParaRPr lang="en-US" sz="1100">
                      <a:solidFill>
                        <a:schemeClr val="bg1"/>
                      </a:solidFill>
                    </a:endParaRPr>
                  </a:p>
                  <a:p>
                    <a:pPr>
                      <a:defRPr sz="1100">
                        <a:solidFill>
                          <a:schemeClr val="bg1"/>
                        </a:solidFill>
                      </a:defRPr>
                    </a:pPr>
                    <a:r>
                      <a:rPr lang="en-US" sz="1100">
                        <a:solidFill>
                          <a:schemeClr val="accent2"/>
                        </a:solidFill>
                      </a:rPr>
                      <a:t>RR = 22%</a:t>
                    </a:r>
                  </a:p>
                </c:rich>
              </c:tx>
              <c:spPr>
                <a:solidFill>
                  <a:schemeClr val="bg1">
                    <a:lumMod val="8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28D9-1341-B520-9F65BE9DDD55}"/>
                </c:ext>
              </c:extLst>
            </c:dLbl>
            <c:spPr>
              <a:solidFill>
                <a:schemeClr val="bg1">
                  <a:lumMod val="8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1"/>
            <c:showBubbleSize val="0"/>
            <c:showLeaderLines val="0"/>
            <c:extLst>
              <c:ext xmlns:c15="http://schemas.microsoft.com/office/drawing/2012/chart" uri="{CE6537A1-D6FC-4f65-9D91-7224C49458BB}"/>
            </c:extLst>
          </c:dLbls>
          <c:cat>
            <c:strRef>
              <c:f>'Data Prep'!$L$29:$L$30</c:f>
              <c:strCache>
                <c:ptCount val="2"/>
                <c:pt idx="0">
                  <c:v>Completed</c:v>
                </c:pt>
                <c:pt idx="1">
                  <c:v>Not Completed</c:v>
                </c:pt>
              </c:strCache>
            </c:strRef>
          </c:cat>
          <c:val>
            <c:numRef>
              <c:f>'Data Prep'!$M$29:$M$30</c:f>
              <c:numCache>
                <c:formatCode>0.00</c:formatCode>
                <c:ptCount val="2"/>
                <c:pt idx="0">
                  <c:v>0.23380000000000001</c:v>
                </c:pt>
                <c:pt idx="1">
                  <c:v>0.21740000000000001</c:v>
                </c:pt>
              </c:numCache>
            </c:numRef>
          </c:val>
          <c:extLst>
            <c:ext xmlns:c16="http://schemas.microsoft.com/office/drawing/2014/chart" uri="{C3380CC4-5D6E-409C-BE32-E72D297353CC}">
              <c16:uniqueId val="{00000004-28D9-1341-B520-9F65BE9DDD55}"/>
            </c:ext>
          </c:extLst>
        </c:ser>
        <c:dLbls>
          <c:dLblPos val="ctr"/>
          <c:showLegendKey val="0"/>
          <c:showVal val="0"/>
          <c:showCatName val="0"/>
          <c:showSerName val="0"/>
          <c:showPercent val="1"/>
          <c:showBubbleSize val="0"/>
          <c:showLeaderLines val="0"/>
        </c:dLbls>
        <c:firstSliceAng val="172"/>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chemeClr val="tx1"/>
                </a:solidFill>
              </a:rPr>
              <a:t>Average </a:t>
            </a:r>
            <a:r>
              <a:rPr lang="en-US" sz="1600" b="1">
                <a:solidFill>
                  <a:schemeClr val="accent1"/>
                </a:solidFill>
              </a:rPr>
              <a:t>Length of Stay (LOS) </a:t>
            </a:r>
            <a:r>
              <a:rPr lang="en-US" sz="1600" b="1">
                <a:solidFill>
                  <a:schemeClr val="tx1"/>
                </a:solidFill>
              </a:rPr>
              <a:t>vs</a:t>
            </a:r>
            <a:r>
              <a:rPr lang="en-US" sz="1600" b="1"/>
              <a:t> </a:t>
            </a:r>
            <a:r>
              <a:rPr lang="en-US" sz="1600" b="1">
                <a:solidFill>
                  <a:srgbClr val="C00000"/>
                </a:solidFill>
              </a:rPr>
              <a:t>Readmission Rate</a:t>
            </a:r>
            <a:r>
              <a:rPr lang="en-US" sz="1600" b="1"/>
              <a:t> </a:t>
            </a:r>
            <a:r>
              <a:rPr lang="en-US" sz="1600" b="1">
                <a:solidFill>
                  <a:schemeClr val="tx1"/>
                </a:solidFill>
              </a:rPr>
              <a:t>by</a:t>
            </a:r>
            <a:r>
              <a:rPr lang="en-US" sz="1600" b="1" baseline="0">
                <a:solidFill>
                  <a:schemeClr val="tx1"/>
                </a:solidFill>
              </a:rPr>
              <a:t> Condition Category</a:t>
            </a:r>
            <a:endParaRPr lang="en-US" sz="1600" b="1">
              <a:solidFill>
                <a:schemeClr val="tx1"/>
              </a:solidFill>
            </a:endParaRPr>
          </a:p>
        </c:rich>
      </c:tx>
      <c:layout>
        <c:manualLayout>
          <c:xMode val="edge"/>
          <c:yMode val="edge"/>
          <c:x val="0.11434749034749035"/>
          <c:y val="5.759162303664921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944784978800725"/>
          <c:y val="0.10988373675512783"/>
          <c:w val="0.78430599636583875"/>
          <c:h val="0.865732089044425"/>
        </c:manualLayout>
      </c:layout>
      <c:barChart>
        <c:barDir val="bar"/>
        <c:grouping val="stacked"/>
        <c:varyColors val="0"/>
        <c:ser>
          <c:idx val="1"/>
          <c:order val="0"/>
          <c:tx>
            <c:strRef>
              <c:f>'Data Prep'!$N$19</c:f>
              <c:strCache>
                <c:ptCount val="1"/>
                <c:pt idx="0">
                  <c:v>Avg Readmission Rate (%)</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Prep'!$L$20:$L$24</c:f>
              <c:strCache>
                <c:ptCount val="5"/>
                <c:pt idx="0">
                  <c:v>Orthopedic</c:v>
                </c:pt>
                <c:pt idx="1">
                  <c:v>Cardiac</c:v>
                </c:pt>
                <c:pt idx="2">
                  <c:v>Respiratory</c:v>
                </c:pt>
                <c:pt idx="3">
                  <c:v>Diabetes</c:v>
                </c:pt>
                <c:pt idx="4">
                  <c:v>General Surgery</c:v>
                </c:pt>
              </c:strCache>
            </c:strRef>
          </c:cat>
          <c:val>
            <c:numRef>
              <c:f>'Data Prep'!$N$20:$N$24</c:f>
              <c:numCache>
                <c:formatCode>0.00</c:formatCode>
                <c:ptCount val="5"/>
                <c:pt idx="0">
                  <c:v>26</c:v>
                </c:pt>
                <c:pt idx="1">
                  <c:v>20</c:v>
                </c:pt>
                <c:pt idx="2">
                  <c:v>12</c:v>
                </c:pt>
                <c:pt idx="3">
                  <c:v>23</c:v>
                </c:pt>
                <c:pt idx="4">
                  <c:v>40</c:v>
                </c:pt>
              </c:numCache>
            </c:numRef>
          </c:val>
          <c:extLst>
            <c:ext xmlns:c16="http://schemas.microsoft.com/office/drawing/2014/chart" uri="{C3380CC4-5D6E-409C-BE32-E72D297353CC}">
              <c16:uniqueId val="{00000000-25BD-084B-8B89-E5852A52E01A}"/>
            </c:ext>
          </c:extLst>
        </c:ser>
        <c:ser>
          <c:idx val="0"/>
          <c:order val="1"/>
          <c:tx>
            <c:strRef>
              <c:f>'Data Prep'!$M$19</c:f>
              <c:strCache>
                <c:ptCount val="1"/>
                <c:pt idx="0">
                  <c:v>Avg LOS</c:v>
                </c:pt>
              </c:strCache>
            </c:strRef>
          </c:tx>
          <c:spPr>
            <a:solidFill>
              <a:schemeClr val="accent1">
                <a:lumMod val="60000"/>
                <a:lumOff val="40000"/>
              </a:schemeClr>
            </a:solidFill>
            <a:ln>
              <a:noFill/>
            </a:ln>
            <a:effectLst/>
          </c:spPr>
          <c:invertIfNegative val="0"/>
          <c:dLbls>
            <c:dLbl>
              <c:idx val="4"/>
              <c:tx>
                <c:rich>
                  <a:bodyPr/>
                  <a:lstStyle/>
                  <a:p>
                    <a:r>
                      <a:rPr lang="en-US"/>
                      <a:t>6.3 days</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5BD-084B-8B89-E5852A52E01A}"/>
                </c:ext>
              </c:extLst>
            </c:dLbl>
            <c:numFmt formatCode="0.0;[Black]0.0\ &quot;days&quot;"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Prep'!$L$20:$L$24</c:f>
              <c:strCache>
                <c:ptCount val="5"/>
                <c:pt idx="0">
                  <c:v>Orthopedic</c:v>
                </c:pt>
                <c:pt idx="1">
                  <c:v>Cardiac</c:v>
                </c:pt>
                <c:pt idx="2">
                  <c:v>Respiratory</c:v>
                </c:pt>
                <c:pt idx="3">
                  <c:v>Diabetes</c:v>
                </c:pt>
                <c:pt idx="4">
                  <c:v>General Surgery</c:v>
                </c:pt>
              </c:strCache>
            </c:strRef>
          </c:cat>
          <c:val>
            <c:numRef>
              <c:f>'Data Prep'!$M$20:$M$24</c:f>
              <c:numCache>
                <c:formatCode>0.00</c:formatCode>
                <c:ptCount val="5"/>
                <c:pt idx="0">
                  <c:v>-8.1300000000000008</c:v>
                </c:pt>
                <c:pt idx="1">
                  <c:v>-7.53</c:v>
                </c:pt>
                <c:pt idx="2">
                  <c:v>-6.6</c:v>
                </c:pt>
                <c:pt idx="3">
                  <c:v>-6.55</c:v>
                </c:pt>
                <c:pt idx="4">
                  <c:v>-6.33</c:v>
                </c:pt>
              </c:numCache>
            </c:numRef>
          </c:val>
          <c:extLst>
            <c:ext xmlns:c16="http://schemas.microsoft.com/office/drawing/2014/chart" uri="{C3380CC4-5D6E-409C-BE32-E72D297353CC}">
              <c16:uniqueId val="{00000001-25BD-084B-8B89-E5852A52E01A}"/>
            </c:ext>
          </c:extLst>
        </c:ser>
        <c:dLbls>
          <c:showLegendKey val="0"/>
          <c:showVal val="0"/>
          <c:showCatName val="0"/>
          <c:showSerName val="0"/>
          <c:showPercent val="0"/>
          <c:showBubbleSize val="0"/>
        </c:dLbls>
        <c:gapWidth val="75"/>
        <c:overlap val="100"/>
        <c:axId val="2016027471"/>
        <c:axId val="1778611343"/>
      </c:barChart>
      <c:catAx>
        <c:axId val="2016027471"/>
        <c:scaling>
          <c:orientation val="minMax"/>
        </c:scaling>
        <c:delete val="0"/>
        <c:axPos val="l"/>
        <c:numFmt formatCode="General" sourceLinked="1"/>
        <c:majorTickMark val="none"/>
        <c:minorTickMark val="none"/>
        <c:tickLblPos val="low"/>
        <c:spPr>
          <a:noFill/>
          <a:ln w="9525" cap="flat" cmpd="sng" algn="ctr">
            <a:solidFill>
              <a:schemeClr val="dk1">
                <a:shade val="95000"/>
                <a:satMod val="105000"/>
              </a:schemeClr>
            </a:solidFill>
            <a:round/>
          </a:ln>
          <a:effectLst/>
        </c:spPr>
        <c:txPr>
          <a:bodyPr rot="-60000000" spcFirstLastPara="1" vertOverflow="ellipsis" vert="horz" wrap="square" anchor="ctr" anchorCtr="0"/>
          <a:lstStyle/>
          <a:p>
            <a:pPr>
              <a:defRPr sz="1400" b="1" i="0" u="none" strike="noStrike" kern="1200" baseline="0">
                <a:solidFill>
                  <a:schemeClr val="tx1"/>
                </a:solidFill>
                <a:latin typeface="+mn-lt"/>
                <a:ea typeface="+mn-ea"/>
                <a:cs typeface="+mn-cs"/>
              </a:defRPr>
            </a:pPr>
            <a:endParaRPr lang="en-US"/>
          </a:p>
        </c:txPr>
        <c:crossAx val="1778611343"/>
        <c:crosses val="autoZero"/>
        <c:auto val="0"/>
        <c:lblAlgn val="ctr"/>
        <c:lblOffset val="0"/>
        <c:tickLblSkip val="1"/>
        <c:noMultiLvlLbl val="0"/>
      </c:catAx>
      <c:valAx>
        <c:axId val="1778611343"/>
        <c:scaling>
          <c:orientation val="minMax"/>
          <c:max val="42"/>
          <c:min val="-10"/>
        </c:scaling>
        <c:delete val="1"/>
        <c:axPos val="b"/>
        <c:numFmt formatCode="0" sourceLinked="0"/>
        <c:majorTickMark val="out"/>
        <c:minorTickMark val="in"/>
        <c:tickLblPos val="nextTo"/>
        <c:crossAx val="2016027471"/>
        <c:crossesAt val="1"/>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solidFill>
                  <a:schemeClr val="accent1"/>
                </a:solidFill>
              </a:rPr>
              <a:t>Length of Stay</a:t>
            </a:r>
            <a:r>
              <a:rPr lang="en-US" sz="1600"/>
              <a:t> vs. </a:t>
            </a:r>
            <a:r>
              <a:rPr lang="en-US" sz="1600">
                <a:solidFill>
                  <a:schemeClr val="accent2"/>
                </a:solidFill>
              </a:rPr>
              <a:t>Readmission Rate</a:t>
            </a:r>
            <a:r>
              <a:rPr lang="en-US" sz="1600"/>
              <a:t>,</a:t>
            </a:r>
            <a:r>
              <a:rPr lang="en-US" sz="1600" baseline="0"/>
              <a:t> by Condition &amp; Age Group</a:t>
            </a:r>
            <a:endParaRPr lang="en-US" sz="1600"/>
          </a:p>
        </c:rich>
      </c:tx>
      <c:overlay val="0"/>
    </c:title>
    <c:autoTitleDeleted val="0"/>
    <c:plotArea>
      <c:layout>
        <c:manualLayout>
          <c:layoutTarget val="inner"/>
          <c:xMode val="edge"/>
          <c:yMode val="edge"/>
          <c:x val="8.9476641030068152E-2"/>
          <c:y val="9.720175149958464E-2"/>
          <c:w val="0.84044738821335818"/>
          <c:h val="0.76360157877246237"/>
        </c:manualLayout>
      </c:layout>
      <c:scatterChart>
        <c:scatterStyle val="lineMarker"/>
        <c:varyColors val="0"/>
        <c:ser>
          <c:idx val="0"/>
          <c:order val="0"/>
          <c:tx>
            <c:v>Data Points</c:v>
          </c:tx>
          <c:spPr>
            <a:ln w="28575">
              <a:noFill/>
            </a:ln>
          </c:spPr>
          <c:marker>
            <c:symbol val="circle"/>
            <c:size val="7"/>
            <c:spPr>
              <a:solidFill>
                <a:schemeClr val="tx2">
                  <a:lumMod val="75000"/>
                </a:schemeClr>
              </a:solidFill>
            </c:spPr>
          </c:marker>
          <c:dPt>
            <c:idx val="3"/>
            <c:bubble3D val="0"/>
            <c:extLst>
              <c:ext xmlns:c16="http://schemas.microsoft.com/office/drawing/2014/chart" uri="{C3380CC4-5D6E-409C-BE32-E72D297353CC}">
                <c16:uniqueId val="{00000000-84F5-FE46-8C10-D26ED6F89C57}"/>
              </c:ext>
            </c:extLst>
          </c:dPt>
          <c:dPt>
            <c:idx val="10"/>
            <c:bubble3D val="0"/>
            <c:extLst>
              <c:ext xmlns:c16="http://schemas.microsoft.com/office/drawing/2014/chart" uri="{C3380CC4-5D6E-409C-BE32-E72D297353CC}">
                <c16:uniqueId val="{00000001-84F5-FE46-8C10-D26ED6F89C57}"/>
              </c:ext>
            </c:extLst>
          </c:dPt>
          <c:dPt>
            <c:idx val="15"/>
            <c:bubble3D val="0"/>
            <c:extLst>
              <c:ext xmlns:c16="http://schemas.microsoft.com/office/drawing/2014/chart" uri="{C3380CC4-5D6E-409C-BE32-E72D297353CC}">
                <c16:uniqueId val="{00000002-84F5-FE46-8C10-D26ED6F89C57}"/>
              </c:ext>
            </c:extLst>
          </c:dPt>
          <c:dLbls>
            <c:dLbl>
              <c:idx val="0"/>
              <c:tx>
                <c:rich>
                  <a:bodyPr/>
                  <a:lstStyle/>
                  <a:p>
                    <a:fld id="{7F736916-D88E-B94B-9BC2-8FC1FE3F870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4F5-FE46-8C10-D26ED6F89C57}"/>
                </c:ext>
              </c:extLst>
            </c:dLbl>
            <c:dLbl>
              <c:idx val="1"/>
              <c:tx>
                <c:rich>
                  <a:bodyPr/>
                  <a:lstStyle/>
                  <a:p>
                    <a:fld id="{3780797E-13A7-8E46-B397-0719B61C9CE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4F5-FE46-8C10-D26ED6F89C57}"/>
                </c:ext>
              </c:extLst>
            </c:dLbl>
            <c:dLbl>
              <c:idx val="2"/>
              <c:tx>
                <c:rich>
                  <a:bodyPr/>
                  <a:lstStyle/>
                  <a:p>
                    <a:fld id="{1E04F32E-4319-984E-962A-F5DE65120C00}"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4F5-FE46-8C10-D26ED6F89C57}"/>
                </c:ext>
              </c:extLst>
            </c:dLbl>
            <c:dLbl>
              <c:idx val="3"/>
              <c:tx>
                <c:rich>
                  <a:bodyPr/>
                  <a:lstStyle/>
                  <a:p>
                    <a:fld id="{D17AF3AB-E4E8-834D-956F-85AF49488C1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4F5-FE46-8C10-D26ED6F89C57}"/>
                </c:ext>
              </c:extLst>
            </c:dLbl>
            <c:spPr>
              <a:noFill/>
              <a:ln>
                <a:noFill/>
              </a:ln>
              <a:effectLst/>
            </c:spPr>
            <c:txPr>
              <a:bodyPr wrap="square" lIns="38100" tIns="19050" rIns="38100" bIns="19050" anchor="ctr">
                <a:spAutoFit/>
              </a:bodyPr>
              <a:lstStyle/>
              <a:p>
                <a:pPr>
                  <a:defRPr b="0"/>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'Data Prep'!$Q$109:$Q$128</c:f>
              <c:numCache>
                <c:formatCode>General</c:formatCode>
                <c:ptCount val="4"/>
                <c:pt idx="0">
                  <c:v>7.8</c:v>
                </c:pt>
                <c:pt idx="1">
                  <c:v>5.33</c:v>
                </c:pt>
                <c:pt idx="2">
                  <c:v>6.6</c:v>
                </c:pt>
                <c:pt idx="3">
                  <c:v>3.5</c:v>
                </c:pt>
              </c:numCache>
            </c:numRef>
          </c:xVal>
          <c:yVal>
            <c:numRef>
              <c:f>'Data Prep'!$R$109:$R$128</c:f>
              <c:numCache>
                <c:formatCode>General</c:formatCode>
                <c:ptCount val="4"/>
                <c:pt idx="0">
                  <c:v>0.2</c:v>
                </c:pt>
                <c:pt idx="1">
                  <c:v>0.33</c:v>
                </c:pt>
                <c:pt idx="2">
                  <c:v>0.8</c:v>
                </c:pt>
                <c:pt idx="3">
                  <c:v>0</c:v>
                </c:pt>
              </c:numCache>
            </c:numRef>
          </c:yVal>
          <c:smooth val="0"/>
          <c:extLst>
            <c:ext xmlns:c15="http://schemas.microsoft.com/office/drawing/2012/chart" uri="{02D57815-91ED-43cb-92C2-25804820EDAC}">
              <c15:datalabelsRange>
                <c15:f>'Data Prep'!$O$109:$O$128</c15:f>
                <c15:dlblRangeCache>
                  <c:ptCount val="4"/>
                  <c:pt idx="0">
                    <c:v>General Surgery 0–40</c:v>
                  </c:pt>
                  <c:pt idx="1">
                    <c:v>General Surgery 41–60</c:v>
                  </c:pt>
                  <c:pt idx="2">
                    <c:v>General Surgery 61–80</c:v>
                  </c:pt>
                  <c:pt idx="3">
                    <c:v>General Surgery 81+</c:v>
                  </c:pt>
                </c15:dlblRangeCache>
              </c15:datalabelsRange>
            </c:ext>
            <c:ext xmlns:c16="http://schemas.microsoft.com/office/drawing/2014/chart" uri="{C3380CC4-5D6E-409C-BE32-E72D297353CC}">
              <c16:uniqueId val="{00000014-84F5-FE46-8C10-D26ED6F89C57}"/>
            </c:ext>
          </c:extLst>
        </c:ser>
        <c:ser>
          <c:idx val="1"/>
          <c:order val="1"/>
          <c:spPr>
            <a:ln>
              <a:solidFill>
                <a:schemeClr val="accent6">
                  <a:lumMod val="75000"/>
                  <a:alpha val="25000"/>
                </a:schemeClr>
              </a:solidFill>
              <a:prstDash val="dash"/>
            </a:ln>
          </c:spPr>
          <c:marker>
            <c:symbol val="none"/>
          </c:marker>
          <c:xVal>
            <c:numRef>
              <c:f>'Data Prep'!$P$131:$P$132</c:f>
              <c:numCache>
                <c:formatCode>General</c:formatCode>
                <c:ptCount val="2"/>
                <c:pt idx="0">
                  <c:v>6.7984999999999998</c:v>
                </c:pt>
                <c:pt idx="1">
                  <c:v>6.7984999999999998</c:v>
                </c:pt>
              </c:numCache>
            </c:numRef>
          </c:xVal>
          <c:yVal>
            <c:numRef>
              <c:f>'Data Prep'!$Q$131:$Q$132</c:f>
              <c:numCache>
                <c:formatCode>General</c:formatCode>
                <c:ptCount val="2"/>
                <c:pt idx="0">
                  <c:v>0</c:v>
                </c:pt>
                <c:pt idx="1">
                  <c:v>0.9</c:v>
                </c:pt>
              </c:numCache>
            </c:numRef>
          </c:yVal>
          <c:smooth val="0"/>
          <c:extLst>
            <c:ext xmlns:c16="http://schemas.microsoft.com/office/drawing/2014/chart" uri="{C3380CC4-5D6E-409C-BE32-E72D297353CC}">
              <c16:uniqueId val="{00000015-84F5-FE46-8C10-D26ED6F89C57}"/>
            </c:ext>
          </c:extLst>
        </c:ser>
        <c:ser>
          <c:idx val="2"/>
          <c:order val="2"/>
          <c:spPr>
            <a:ln>
              <a:solidFill>
                <a:schemeClr val="accent6">
                  <a:lumMod val="75000"/>
                  <a:alpha val="25000"/>
                </a:schemeClr>
              </a:solidFill>
              <a:prstDash val="dash"/>
            </a:ln>
          </c:spPr>
          <c:marker>
            <c:symbol val="none"/>
          </c:marker>
          <c:xVal>
            <c:numRef>
              <c:f>'Data Prep'!$P$134:$P$135</c:f>
              <c:numCache>
                <c:formatCode>General</c:formatCode>
                <c:ptCount val="2"/>
                <c:pt idx="0">
                  <c:v>3</c:v>
                </c:pt>
                <c:pt idx="1">
                  <c:v>11.83</c:v>
                </c:pt>
              </c:numCache>
            </c:numRef>
          </c:xVal>
          <c:yVal>
            <c:numRef>
              <c:f>'Data Prep'!$Q$134:$Q$135</c:f>
              <c:numCache>
                <c:formatCode>General</c:formatCode>
                <c:ptCount val="2"/>
                <c:pt idx="0">
                  <c:v>0.221</c:v>
                </c:pt>
                <c:pt idx="1">
                  <c:v>0.221</c:v>
                </c:pt>
              </c:numCache>
            </c:numRef>
          </c:yVal>
          <c:smooth val="0"/>
          <c:extLst>
            <c:ext xmlns:c16="http://schemas.microsoft.com/office/drawing/2014/chart" uri="{C3380CC4-5D6E-409C-BE32-E72D297353CC}">
              <c16:uniqueId val="{00000016-84F5-FE46-8C10-D26ED6F89C57}"/>
            </c:ext>
          </c:extLst>
        </c:ser>
        <c:dLbls>
          <c:showLegendKey val="0"/>
          <c:showVal val="0"/>
          <c:showCatName val="0"/>
          <c:showSerName val="0"/>
          <c:showPercent val="0"/>
          <c:showBubbleSize val="0"/>
        </c:dLbls>
        <c:axId val="50010001"/>
        <c:axId val="50010002"/>
      </c:scatterChart>
      <c:valAx>
        <c:axId val="50010001"/>
        <c:scaling>
          <c:orientation val="minMax"/>
          <c:max val="12"/>
          <c:min val="3"/>
        </c:scaling>
        <c:delete val="0"/>
        <c:axPos val="b"/>
        <c:title>
          <c:tx>
            <c:rich>
              <a:bodyPr/>
              <a:lstStyle/>
              <a:p>
                <a:pPr>
                  <a:defRPr sz="1200">
                    <a:solidFill>
                      <a:schemeClr val="bg1"/>
                    </a:solidFill>
                  </a:defRPr>
                </a:pPr>
                <a:r>
                  <a:rPr lang="en-US" sz="1200">
                    <a:solidFill>
                      <a:schemeClr val="bg1"/>
                    </a:solidFill>
                  </a:rPr>
                  <a:t>Average Length of Stay (days)</a:t>
                </a:r>
              </a:p>
            </c:rich>
          </c:tx>
          <c:layout>
            <c:manualLayout>
              <c:xMode val="edge"/>
              <c:yMode val="edge"/>
              <c:x val="0.41270850264727604"/>
              <c:y val="0.93484462289518377"/>
            </c:manualLayout>
          </c:layout>
          <c:overlay val="0"/>
          <c:spPr>
            <a:solidFill>
              <a:schemeClr val="accent1"/>
            </a:solidFill>
          </c:spPr>
        </c:title>
        <c:numFmt formatCode="General" sourceLinked="1"/>
        <c:majorTickMark val="out"/>
        <c:minorTickMark val="none"/>
        <c:tickLblPos val="nextTo"/>
        <c:crossAx val="50010002"/>
        <c:crosses val="autoZero"/>
        <c:crossBetween val="midCat"/>
      </c:valAx>
      <c:valAx>
        <c:axId val="50010002"/>
        <c:scaling>
          <c:orientation val="minMax"/>
          <c:max val="0.9"/>
        </c:scaling>
        <c:delete val="0"/>
        <c:axPos val="l"/>
        <c:title>
          <c:tx>
            <c:rich>
              <a:bodyPr rot="-5400000" vert="horz"/>
              <a:lstStyle/>
              <a:p>
                <a:pPr>
                  <a:defRPr sz="1200">
                    <a:solidFill>
                      <a:schemeClr val="bg1"/>
                    </a:solidFill>
                  </a:defRPr>
                </a:pPr>
                <a:r>
                  <a:rPr lang="en-US" sz="1200">
                    <a:solidFill>
                      <a:schemeClr val="bg1"/>
                    </a:solidFill>
                  </a:rPr>
                  <a:t>Readmission Rate</a:t>
                </a:r>
              </a:p>
            </c:rich>
          </c:tx>
          <c:layout>
            <c:manualLayout>
              <c:xMode val="edge"/>
              <c:yMode val="edge"/>
              <c:x val="2.7957803351504138E-2"/>
              <c:y val="0.4161918396564066"/>
            </c:manualLayout>
          </c:layout>
          <c:overlay val="0"/>
          <c:spPr>
            <a:solidFill>
              <a:schemeClr val="accent2"/>
            </a:solidFill>
          </c:spPr>
        </c:title>
        <c:numFmt formatCode="0%" sourceLinked="0"/>
        <c:majorTickMark val="out"/>
        <c:minorTickMark val="none"/>
        <c:tickLblPos val="nextTo"/>
        <c:crossAx val="50010001"/>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image" Target="../media/image2.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0</xdr:colOff>
      <xdr:row>16</xdr:row>
      <xdr:rowOff>0</xdr:rowOff>
    </xdr:from>
    <xdr:to>
      <xdr:col>20</xdr:col>
      <xdr:colOff>793750</xdr:colOff>
      <xdr:row>41</xdr:row>
      <xdr:rowOff>161925</xdr:rowOff>
    </xdr:to>
    <xdr:graphicFrame macro="">
      <xdr:nvGraphicFramePr>
        <xdr:cNvPr id="3" name="Chart 2">
          <a:extLst>
            <a:ext uri="{FF2B5EF4-FFF2-40B4-BE49-F238E27FC236}">
              <a16:creationId xmlns:a16="http://schemas.microsoft.com/office/drawing/2014/main" id="{CD28D874-549A-8E42-93C7-3C506009E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144720</xdr:rowOff>
    </xdr:from>
    <xdr:to>
      <xdr:col>22</xdr:col>
      <xdr:colOff>292100</xdr:colOff>
      <xdr:row>8</xdr:row>
      <xdr:rowOff>0</xdr:rowOff>
    </xdr:to>
    <xdr:sp macro="" textlink="">
      <xdr:nvSpPr>
        <xdr:cNvPr id="6" name="TextBox 5">
          <a:extLst>
            <a:ext uri="{FF2B5EF4-FFF2-40B4-BE49-F238E27FC236}">
              <a16:creationId xmlns:a16="http://schemas.microsoft.com/office/drawing/2014/main" id="{878FD37E-12A3-7DA6-1F0C-09BAE55DDF80}"/>
            </a:ext>
          </a:extLst>
        </xdr:cNvPr>
        <xdr:cNvSpPr txBox="1"/>
      </xdr:nvSpPr>
      <xdr:spPr>
        <a:xfrm>
          <a:off x="825500" y="144720"/>
          <a:ext cx="17335500" cy="1379280"/>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4000" b="1">
              <a:solidFill>
                <a:schemeClr val="tx1"/>
              </a:solidFill>
            </a:rPr>
            <a:t>Hospital Readmissions Analysis: </a:t>
          </a:r>
        </a:p>
        <a:p>
          <a:r>
            <a:rPr lang="en-US" sz="2400" b="1"/>
            <a:t>Exploring the</a:t>
          </a:r>
          <a:r>
            <a:rPr lang="en-US" sz="2400" b="1" baseline="0"/>
            <a:t> Potential Effects of </a:t>
          </a:r>
          <a:r>
            <a:rPr lang="en-US" sz="2400" b="1" baseline="0">
              <a:solidFill>
                <a:schemeClr val="accent1"/>
              </a:solidFill>
            </a:rPr>
            <a:t>Length of Stay (LOS) </a:t>
          </a:r>
          <a:r>
            <a:rPr lang="en-US" sz="2400" b="1" baseline="0"/>
            <a:t>and </a:t>
          </a:r>
          <a:r>
            <a:rPr lang="en-US" sz="2400" b="1" baseline="0">
              <a:solidFill>
                <a:schemeClr val="accent6">
                  <a:lumMod val="75000"/>
                </a:schemeClr>
              </a:solidFill>
            </a:rPr>
            <a:t>Discharge (DC) Planning </a:t>
          </a:r>
          <a:r>
            <a:rPr lang="en-US" sz="2400" b="1" baseline="0"/>
            <a:t>on</a:t>
          </a:r>
          <a:r>
            <a:rPr lang="en-US" sz="2400" b="1"/>
            <a:t> </a:t>
          </a:r>
          <a:r>
            <a:rPr lang="en-US" sz="2400" b="1">
              <a:solidFill>
                <a:schemeClr val="accent2"/>
              </a:solidFill>
            </a:rPr>
            <a:t>Readmission Rates (RR)</a:t>
          </a:r>
          <a:r>
            <a:rPr lang="en-US" sz="2400" b="1" baseline="0">
              <a:solidFill>
                <a:schemeClr val="accent2"/>
              </a:solidFill>
            </a:rPr>
            <a:t> </a:t>
          </a:r>
          <a:r>
            <a:rPr lang="en-US" sz="2400" b="1"/>
            <a:t>in Hospitalized Patients</a:t>
          </a:r>
          <a:endParaRPr lang="en-US" sz="2400" b="1">
            <a:solidFill>
              <a:schemeClr val="tx1">
                <a:lumMod val="85000"/>
                <a:lumOff val="15000"/>
              </a:schemeClr>
            </a:solidFill>
          </a:endParaRPr>
        </a:p>
      </xdr:txBody>
    </xdr:sp>
    <xdr:clientData/>
  </xdr:twoCellAnchor>
  <xdr:twoCellAnchor editAs="absolute">
    <xdr:from>
      <xdr:col>0</xdr:col>
      <xdr:colOff>349250</xdr:colOff>
      <xdr:row>44</xdr:row>
      <xdr:rowOff>0</xdr:rowOff>
    </xdr:from>
    <xdr:to>
      <xdr:col>11</xdr:col>
      <xdr:colOff>0</xdr:colOff>
      <xdr:row>51</xdr:row>
      <xdr:rowOff>15875</xdr:rowOff>
    </xdr:to>
    <xdr:sp macro="" textlink="">
      <xdr:nvSpPr>
        <xdr:cNvPr id="9" name="TextBox 8">
          <a:extLst>
            <a:ext uri="{FF2B5EF4-FFF2-40B4-BE49-F238E27FC236}">
              <a16:creationId xmlns:a16="http://schemas.microsoft.com/office/drawing/2014/main" id="{3DC7877A-2250-4BCB-BA9C-C650A73388C8}"/>
            </a:ext>
          </a:extLst>
        </xdr:cNvPr>
        <xdr:cNvSpPr txBox="1"/>
      </xdr:nvSpPr>
      <xdr:spPr>
        <a:xfrm>
          <a:off x="349250" y="8953500"/>
          <a:ext cx="8731250" cy="1349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800" b="0" baseline="0"/>
            <a:t>General Surgery patients in the 61-80 age range are admitted at more than double the rate of the next highest group.</a:t>
          </a:r>
        </a:p>
        <a:p>
          <a:pPr algn="l"/>
          <a:endParaRPr lang="en-US" sz="1800" b="0" baseline="0"/>
        </a:p>
        <a:p>
          <a:pPr marL="0" marR="0" lvl="0" indent="0" algn="ctr" defTabSz="914400" eaLnBrk="1" fontAlgn="auto" latinLnBrk="0" hangingPunct="1">
            <a:lnSpc>
              <a:spcPct val="100000"/>
            </a:lnSpc>
            <a:spcBef>
              <a:spcPts val="0"/>
            </a:spcBef>
            <a:spcAft>
              <a:spcPts val="0"/>
            </a:spcAft>
            <a:buClrTx/>
            <a:buSzTx/>
            <a:buFontTx/>
            <a:buNone/>
            <a:tabLst/>
            <a:defRPr/>
          </a:pPr>
          <a:r>
            <a:rPr lang="en-US" sz="1600" b="1"/>
            <a:t>Heat</a:t>
          </a:r>
          <a:r>
            <a:rPr lang="en-US" sz="1600" b="1" baseline="0"/>
            <a:t> Map of </a:t>
          </a:r>
          <a:r>
            <a:rPr lang="en-US" sz="1600" b="1" baseline="0">
              <a:solidFill>
                <a:schemeClr val="accent2"/>
              </a:solidFill>
            </a:rPr>
            <a:t>Readmission Rates </a:t>
          </a:r>
          <a:r>
            <a:rPr lang="en-US" sz="1600" b="1" baseline="0"/>
            <a:t>Among Age Groups &amp; Across Condition Categories</a:t>
          </a:r>
        </a:p>
        <a:p>
          <a:pPr algn="l"/>
          <a:endParaRPr lang="en-US" sz="1800" b="1"/>
        </a:p>
      </xdr:txBody>
    </xdr:sp>
    <xdr:clientData/>
  </xdr:twoCellAnchor>
  <xdr:twoCellAnchor editAs="absolute">
    <xdr:from>
      <xdr:col>1</xdr:col>
      <xdr:colOff>0</xdr:colOff>
      <xdr:row>15</xdr:row>
      <xdr:rowOff>0</xdr:rowOff>
    </xdr:from>
    <xdr:to>
      <xdr:col>10</xdr:col>
      <xdr:colOff>793750</xdr:colOff>
      <xdr:row>39</xdr:row>
      <xdr:rowOff>165100</xdr:rowOff>
    </xdr:to>
    <xdr:graphicFrame macro="">
      <xdr:nvGraphicFramePr>
        <xdr:cNvPr id="12" name="Chart 11">
          <a:extLst>
            <a:ext uri="{FF2B5EF4-FFF2-40B4-BE49-F238E27FC236}">
              <a16:creationId xmlns:a16="http://schemas.microsoft.com/office/drawing/2014/main" id="{EA86948F-1899-364E-940F-022BDBB910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393700</xdr:colOff>
      <xdr:row>80</xdr:row>
      <xdr:rowOff>0</xdr:rowOff>
    </xdr:from>
    <xdr:to>
      <xdr:col>20</xdr:col>
      <xdr:colOff>63500</xdr:colOff>
      <xdr:row>113</xdr:row>
      <xdr:rowOff>0</xdr:rowOff>
    </xdr:to>
    <xdr:graphicFrame macro="">
      <xdr:nvGraphicFramePr>
        <xdr:cNvPr id="13" name="Chart 12">
          <a:extLst>
            <a:ext uri="{FF2B5EF4-FFF2-40B4-BE49-F238E27FC236}">
              <a16:creationId xmlns:a16="http://schemas.microsoft.com/office/drawing/2014/main" id="{6B8FCFB1-C4E8-B04F-93C8-BD325DE07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0</xdr:colOff>
      <xdr:row>13</xdr:row>
      <xdr:rowOff>0</xdr:rowOff>
    </xdr:from>
    <xdr:ext cx="8498480" cy="655692"/>
    <xdr:sp macro="" textlink="">
      <xdr:nvSpPr>
        <xdr:cNvPr id="14" name="TextBox 13">
          <a:extLst>
            <a:ext uri="{FF2B5EF4-FFF2-40B4-BE49-F238E27FC236}">
              <a16:creationId xmlns:a16="http://schemas.microsoft.com/office/drawing/2014/main" id="{F291CFE0-38D9-CB46-5F85-27FC8D6FC021}"/>
            </a:ext>
          </a:extLst>
        </xdr:cNvPr>
        <xdr:cNvSpPr txBox="1"/>
      </xdr:nvSpPr>
      <xdr:spPr>
        <a:xfrm>
          <a:off x="825500" y="2209800"/>
          <a:ext cx="8498480" cy="6556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General Surgery patients have the highest rate of</a:t>
          </a:r>
          <a:r>
            <a:rPr lang="en-US" sz="1800" baseline="0"/>
            <a:t> Readmission within 30 days, as well as </a:t>
          </a:r>
        </a:p>
        <a:p>
          <a:r>
            <a:rPr lang="en-US" sz="1800" baseline="0"/>
            <a:t>the shortest average length of stay on their first admission...</a:t>
          </a:r>
          <a:endParaRPr lang="en-US" sz="1800"/>
        </a:p>
      </xdr:txBody>
    </xdr:sp>
    <xdr:clientData/>
  </xdr:oneCellAnchor>
  <xdr:oneCellAnchor>
    <xdr:from>
      <xdr:col>2</xdr:col>
      <xdr:colOff>25400</xdr:colOff>
      <xdr:row>76</xdr:row>
      <xdr:rowOff>0</xdr:rowOff>
    </xdr:from>
    <xdr:ext cx="16484600" cy="655692"/>
    <xdr:sp macro="" textlink="">
      <xdr:nvSpPr>
        <xdr:cNvPr id="15" name="TextBox 14">
          <a:extLst>
            <a:ext uri="{FF2B5EF4-FFF2-40B4-BE49-F238E27FC236}">
              <a16:creationId xmlns:a16="http://schemas.microsoft.com/office/drawing/2014/main" id="{F77C2785-106C-8D48-9703-8C67E42CD147}"/>
            </a:ext>
          </a:extLst>
        </xdr:cNvPr>
        <xdr:cNvSpPr txBox="1"/>
      </xdr:nvSpPr>
      <xdr:spPr>
        <a:xfrm>
          <a:off x="1676400" y="14554200"/>
          <a:ext cx="16484600" cy="6556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Further examination shows that while General</a:t>
          </a:r>
          <a:r>
            <a:rPr lang="en-US" sz="1800" baseline="0"/>
            <a:t> Surgery readmission rates are high despite lower average LOS, Ortho and Cardiac patients over the age of 80 have extended stays, on average, yet are still readmitted more than 30% of the time.</a:t>
          </a:r>
          <a:endParaRPr lang="en-US" sz="1800"/>
        </a:p>
      </xdr:txBody>
    </xdr:sp>
    <xdr:clientData/>
  </xdr:oneCellAnchor>
  <xdr:oneCellAnchor>
    <xdr:from>
      <xdr:col>13</xdr:col>
      <xdr:colOff>0</xdr:colOff>
      <xdr:row>12</xdr:row>
      <xdr:rowOff>281828</xdr:rowOff>
    </xdr:from>
    <xdr:ext cx="8176149" cy="937372"/>
    <xdr:sp macro="" textlink="">
      <xdr:nvSpPr>
        <xdr:cNvPr id="16" name="TextBox 15">
          <a:extLst>
            <a:ext uri="{FF2B5EF4-FFF2-40B4-BE49-F238E27FC236}">
              <a16:creationId xmlns:a16="http://schemas.microsoft.com/office/drawing/2014/main" id="{1936A280-E917-FE4B-A2BF-866A902DEC52}"/>
            </a:ext>
          </a:extLst>
        </xdr:cNvPr>
        <xdr:cNvSpPr txBox="1"/>
      </xdr:nvSpPr>
      <xdr:spPr>
        <a:xfrm>
          <a:off x="10731500" y="2682128"/>
          <a:ext cx="8176149" cy="9373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Discharge Planning seems to have little</a:t>
          </a:r>
          <a:r>
            <a:rPr lang="en-US" sz="1800" baseline="0"/>
            <a:t> to no effect on readmission rates. Why? Is </a:t>
          </a:r>
        </a:p>
        <a:p>
          <a:r>
            <a:rPr lang="en-US" sz="1800" baseline="0"/>
            <a:t>discharge planning more likely to be completed with sicker patients, who are, in turn </a:t>
          </a:r>
        </a:p>
        <a:p>
          <a:r>
            <a:rPr lang="en-US" sz="1800" baseline="0"/>
            <a:t>more likely to be readmitted?</a:t>
          </a:r>
          <a:endParaRPr lang="en-US" sz="1800"/>
        </a:p>
      </xdr:txBody>
    </xdr:sp>
    <xdr:clientData/>
  </xdr:oneCellAnchor>
  <xdr:twoCellAnchor editAs="absolute">
    <xdr:from>
      <xdr:col>15</xdr:col>
      <xdr:colOff>533400</xdr:colOff>
      <xdr:row>83</xdr:row>
      <xdr:rowOff>63507</xdr:rowOff>
    </xdr:from>
    <xdr:to>
      <xdr:col>19</xdr:col>
      <xdr:colOff>209550</xdr:colOff>
      <xdr:row>92</xdr:row>
      <xdr:rowOff>0</xdr:rowOff>
    </xdr:to>
    <mc:AlternateContent xmlns:mc="http://schemas.openxmlformats.org/markup-compatibility/2006" xmlns:sle15="http://schemas.microsoft.com/office/drawing/2012/slicer">
      <mc:Choice Requires="sle15">
        <xdr:graphicFrame macro="">
          <xdr:nvGraphicFramePr>
            <xdr:cNvPr id="18" name="Category 3">
              <a:extLst>
                <a:ext uri="{FF2B5EF4-FFF2-40B4-BE49-F238E27FC236}">
                  <a16:creationId xmlns:a16="http://schemas.microsoft.com/office/drawing/2014/main" id="{C7A9A3D8-9694-F74E-B19B-D83C51AE38C0}"/>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Category 3"/>
            </a:graphicData>
          </a:graphic>
        </xdr:graphicFrame>
      </mc:Choice>
      <mc:Fallback xmlns="">
        <xdr:sp macro="" textlink="">
          <xdr:nvSpPr>
            <xdr:cNvPr id="0" name=""/>
            <xdr:cNvSpPr>
              <a:spLocks noTextEdit="1"/>
            </xdr:cNvSpPr>
          </xdr:nvSpPr>
          <xdr:spPr>
            <a:xfrm>
              <a:off x="12623800" y="16446507"/>
              <a:ext cx="2978150" cy="165099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oneCellAnchor>
    <xdr:from>
      <xdr:col>0</xdr:col>
      <xdr:colOff>549181</xdr:colOff>
      <xdr:row>116</xdr:row>
      <xdr:rowOff>0</xdr:rowOff>
    </xdr:from>
    <xdr:ext cx="19262819" cy="4381500"/>
    <xdr:sp macro="" textlink="">
      <xdr:nvSpPr>
        <xdr:cNvPr id="19" name="TextBox 18">
          <a:extLst>
            <a:ext uri="{FF2B5EF4-FFF2-40B4-BE49-F238E27FC236}">
              <a16:creationId xmlns:a16="http://schemas.microsoft.com/office/drawing/2014/main" id="{28AD4FC1-3DC6-8FFA-51C2-5CF3671457FD}"/>
            </a:ext>
          </a:extLst>
        </xdr:cNvPr>
        <xdr:cNvSpPr txBox="1"/>
      </xdr:nvSpPr>
      <xdr:spPr>
        <a:xfrm>
          <a:off x="549181" y="22669500"/>
          <a:ext cx="19262819" cy="4381500"/>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Aft>
              <a:spcPts val="1200"/>
            </a:spcAft>
          </a:pPr>
          <a:r>
            <a:rPr lang="en-US" sz="4000"/>
            <a:t>Key Takeaways</a:t>
          </a:r>
        </a:p>
        <a:p>
          <a:pPr marL="285750" indent="-285750">
            <a:spcAft>
              <a:spcPts val="1200"/>
            </a:spcAft>
            <a:buFont typeface="Arial" panose="020B0604020202020204" pitchFamily="34" charset="0"/>
            <a:buChar char="•"/>
          </a:pPr>
          <a:r>
            <a:rPr lang="en-US" sz="1800"/>
            <a:t>Despite having the shortest length of stay, General Surgery patients are the most likely to be readmitted. General Surgery patients in the 61-80 age range are readmitted at a very high rate of 80%, more than twice the rate of any other age group for any condition. Further attention to this population is recommended to identify the root causes of this inequity. Factors to examine may include whether discharge criteria are being appropriately met and the quality of pre-operative screening.</a:t>
          </a:r>
        </a:p>
        <a:p>
          <a:pPr marL="285750" indent="-285750">
            <a:spcAft>
              <a:spcPts val="1200"/>
            </a:spcAft>
            <a:buFont typeface="Arial" panose="020B0604020202020204" pitchFamily="34" charset="0"/>
            <a:buChar char="•"/>
          </a:pPr>
          <a:r>
            <a:rPr lang="en-US" sz="1800"/>
            <a:t>Discharge planning is intended to reduce readmission rates, yet it is not producing the desired results. When examining the original dataset, all General Surgery 61-80 patients who received discharge planning ended up being readmitted, while the only patient who did not receive discharge planning was </a:t>
          </a:r>
          <a:r>
            <a:rPr lang="en-US" sz="1100" i="1">
              <a:solidFill>
                <a:schemeClr val="tx1"/>
              </a:solidFill>
              <a:effectLst/>
              <a:latin typeface="+mn-lt"/>
              <a:ea typeface="+mn-ea"/>
              <a:cs typeface="+mn-cs"/>
            </a:rPr>
            <a:t>not</a:t>
          </a:r>
          <a:r>
            <a:rPr lang="en-US" sz="1800"/>
            <a:t> readmitted. This result is the opposite of what we would expect, and further analysis is recommended. Factors to examine may include staffing levels and the quality of the discharge planning process across age groups and condition categories.</a:t>
          </a:r>
        </a:p>
        <a:p>
          <a:pPr marL="285750" indent="-285750">
            <a:spcAft>
              <a:spcPts val="1200"/>
            </a:spcAft>
            <a:buFont typeface="Arial" panose="020B0604020202020204" pitchFamily="34" charset="0"/>
            <a:buChar char="•"/>
          </a:pPr>
          <a:r>
            <a:rPr lang="en-US" sz="1800" baseline="0"/>
            <a:t>Orthopedic and Cardiac patients in the 81+ range have an average LOS of more than ten days, and have higher-than-average readmission rates. These populations also warrant exploration to identify causes. Factors to examine may include analysis of readmission reasons and the time elapsed between discharge planning and actual discharge.</a:t>
          </a:r>
        </a:p>
        <a:p>
          <a:pPr marL="285750" indent="-285750">
            <a:spcAft>
              <a:spcPts val="1200"/>
            </a:spcAft>
            <a:buFont typeface="Arial" panose="020B0604020202020204" pitchFamily="34" charset="0"/>
            <a:buChar char="•"/>
          </a:pPr>
          <a:r>
            <a:rPr lang="en-US" sz="1800" baseline="0"/>
            <a:t>Across the hospital as a whole, nearly a quarter of its patients are being readmitted within 30 days. In addition to the above recommendations, performing a hospital-wide examination of care-transition processes would be prudent. </a:t>
          </a:r>
          <a:endParaRPr lang="en-US" sz="1800"/>
        </a:p>
      </xdr:txBody>
    </xdr:sp>
    <xdr:clientData/>
  </xdr:oneCellAnchor>
  <xdr:twoCellAnchor editAs="absolute">
    <xdr:from>
      <xdr:col>12</xdr:col>
      <xdr:colOff>641350</xdr:colOff>
      <xdr:row>43</xdr:row>
      <xdr:rowOff>174625</xdr:rowOff>
    </xdr:from>
    <xdr:to>
      <xdr:col>23</xdr:col>
      <xdr:colOff>292100</xdr:colOff>
      <xdr:row>51</xdr:row>
      <xdr:rowOff>0</xdr:rowOff>
    </xdr:to>
    <xdr:sp macro="" textlink="">
      <xdr:nvSpPr>
        <xdr:cNvPr id="23" name="TextBox 22">
          <a:extLst>
            <a:ext uri="{FF2B5EF4-FFF2-40B4-BE49-F238E27FC236}">
              <a16:creationId xmlns:a16="http://schemas.microsoft.com/office/drawing/2014/main" id="{4639BCF9-1A96-5A4C-8CDC-51DEF8E1CFDA}"/>
            </a:ext>
          </a:extLst>
        </xdr:cNvPr>
        <xdr:cNvSpPr txBox="1"/>
      </xdr:nvSpPr>
      <xdr:spPr>
        <a:xfrm>
          <a:off x="10255250" y="8937625"/>
          <a:ext cx="8731250" cy="1349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800" b="0" baseline="0"/>
            <a:t>Despite General Surgery 61-80 having the highest readmission rates, 80% of this population received complete discharge planning. </a:t>
          </a:r>
        </a:p>
        <a:p>
          <a:pPr algn="l"/>
          <a:endParaRPr lang="en-US" sz="1800" b="0" baseline="0"/>
        </a:p>
        <a:p>
          <a:pPr marL="0" marR="0" lvl="0" indent="0" algn="ctr" defTabSz="914400" eaLnBrk="1" fontAlgn="auto" latinLnBrk="0" hangingPunct="1">
            <a:lnSpc>
              <a:spcPct val="100000"/>
            </a:lnSpc>
            <a:spcBef>
              <a:spcPts val="0"/>
            </a:spcBef>
            <a:spcAft>
              <a:spcPts val="0"/>
            </a:spcAft>
            <a:buClrTx/>
            <a:buSzTx/>
            <a:buFontTx/>
            <a:buNone/>
            <a:tabLst/>
            <a:defRPr/>
          </a:pPr>
          <a:r>
            <a:rPr lang="en-US" sz="1600" b="1"/>
            <a:t>Heat</a:t>
          </a:r>
          <a:r>
            <a:rPr lang="en-US" sz="1600" b="1" baseline="0"/>
            <a:t> Map of </a:t>
          </a:r>
          <a:r>
            <a:rPr lang="en-US" sz="1600" b="1" baseline="0">
              <a:solidFill>
                <a:schemeClr val="accent6">
                  <a:lumMod val="75000"/>
                </a:schemeClr>
              </a:solidFill>
            </a:rPr>
            <a:t>DC Planning Completion Rates </a:t>
          </a:r>
          <a:r>
            <a:rPr lang="en-US" sz="1600" b="1" baseline="0"/>
            <a:t>Among Age Groups &amp; Across Condition Categories</a:t>
          </a:r>
        </a:p>
        <a:p>
          <a:pPr algn="l"/>
          <a:endParaRPr lang="en-US" sz="1800" b="1"/>
        </a:p>
      </xdr:txBody>
    </xdr:sp>
    <xdr:clientData/>
  </xdr:twoCellAnchor>
  <xdr:twoCellAnchor editAs="oneCell">
    <xdr:from>
      <xdr:col>1</xdr:col>
      <xdr:colOff>0</xdr:colOff>
      <xdr:row>51</xdr:row>
      <xdr:rowOff>0</xdr:rowOff>
    </xdr:from>
    <xdr:to>
      <xdr:col>10</xdr:col>
      <xdr:colOff>342900</xdr:colOff>
      <xdr:row>71</xdr:row>
      <xdr:rowOff>166857</xdr:rowOff>
    </xdr:to>
    <xdr:pic>
      <xdr:nvPicPr>
        <xdr:cNvPr id="24" name="Picture 23">
          <a:extLst>
            <a:ext uri="{FF2B5EF4-FFF2-40B4-BE49-F238E27FC236}">
              <a16:creationId xmlns:a16="http://schemas.microsoft.com/office/drawing/2014/main" id="{A26EFDDB-0610-5D12-BC97-000771B29B03}"/>
            </a:ext>
          </a:extLst>
        </xdr:cNvPr>
        <xdr:cNvPicPr>
          <a:picLocks noChangeAspect="1"/>
        </xdr:cNvPicPr>
      </xdr:nvPicPr>
      <xdr:blipFill>
        <a:blip xmlns:r="http://schemas.openxmlformats.org/officeDocument/2006/relationships" r:embed="rId4"/>
        <a:stretch>
          <a:fillRect/>
        </a:stretch>
      </xdr:blipFill>
      <xdr:spPr>
        <a:xfrm>
          <a:off x="825500" y="9791700"/>
          <a:ext cx="7772400" cy="3976857"/>
        </a:xfrm>
        <a:prstGeom prst="rect">
          <a:avLst/>
        </a:prstGeom>
      </xdr:spPr>
    </xdr:pic>
    <xdr:clientData/>
  </xdr:twoCellAnchor>
  <xdr:twoCellAnchor editAs="oneCell">
    <xdr:from>
      <xdr:col>13</xdr:col>
      <xdr:colOff>0</xdr:colOff>
      <xdr:row>51</xdr:row>
      <xdr:rowOff>0</xdr:rowOff>
    </xdr:from>
    <xdr:to>
      <xdr:col>22</xdr:col>
      <xdr:colOff>342900</xdr:colOff>
      <xdr:row>71</xdr:row>
      <xdr:rowOff>166857</xdr:rowOff>
    </xdr:to>
    <xdr:pic>
      <xdr:nvPicPr>
        <xdr:cNvPr id="25" name="Picture 24">
          <a:extLst>
            <a:ext uri="{FF2B5EF4-FFF2-40B4-BE49-F238E27FC236}">
              <a16:creationId xmlns:a16="http://schemas.microsoft.com/office/drawing/2014/main" id="{C0EEB388-7B19-B352-4908-56DFBAC6AD72}"/>
            </a:ext>
          </a:extLst>
        </xdr:cNvPr>
        <xdr:cNvPicPr>
          <a:picLocks noChangeAspect="1"/>
        </xdr:cNvPicPr>
      </xdr:nvPicPr>
      <xdr:blipFill>
        <a:blip xmlns:r="http://schemas.openxmlformats.org/officeDocument/2006/relationships" r:embed="rId5"/>
        <a:stretch>
          <a:fillRect/>
        </a:stretch>
      </xdr:blipFill>
      <xdr:spPr>
        <a:xfrm>
          <a:off x="10731500" y="9791700"/>
          <a:ext cx="7772400" cy="3976857"/>
        </a:xfrm>
        <a:prstGeom prst="rect">
          <a:avLst/>
        </a:prstGeom>
      </xdr:spPr>
    </xdr:pic>
    <xdr:clientData/>
  </xdr:twoCellAnchor>
  <xdr:oneCellAnchor>
    <xdr:from>
      <xdr:col>1</xdr:col>
      <xdr:colOff>0</xdr:colOff>
      <xdr:row>9</xdr:row>
      <xdr:rowOff>27669</xdr:rowOff>
    </xdr:from>
    <xdr:ext cx="7058151" cy="655885"/>
    <xdr:sp macro="" textlink="">
      <xdr:nvSpPr>
        <xdr:cNvPr id="26" name="TextBox 25">
          <a:extLst>
            <a:ext uri="{FF2B5EF4-FFF2-40B4-BE49-F238E27FC236}">
              <a16:creationId xmlns:a16="http://schemas.microsoft.com/office/drawing/2014/main" id="{6C61A0F6-3B39-9CF5-CEF1-E1B289570259}"/>
            </a:ext>
          </a:extLst>
        </xdr:cNvPr>
        <xdr:cNvSpPr txBox="1"/>
      </xdr:nvSpPr>
      <xdr:spPr>
        <a:xfrm>
          <a:off x="825500" y="1742169"/>
          <a:ext cx="7058151" cy="655885"/>
        </a:xfrm>
        <a:prstGeom prst="rect">
          <a:avLst/>
        </a:prstGeom>
        <a:solidFill>
          <a:schemeClr val="tx1">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3200" b="1">
              <a:solidFill>
                <a:schemeClr val="accent2"/>
              </a:solidFill>
            </a:rPr>
            <a:t>Overall Hospital Readmission Rate: </a:t>
          </a:r>
          <a:r>
            <a:rPr lang="en-US" sz="3600" b="1">
              <a:solidFill>
                <a:schemeClr val="accent2"/>
              </a:solidFill>
            </a:rPr>
            <a:t>23%</a:t>
          </a:r>
        </a:p>
      </xdr:txBody>
    </xdr:sp>
    <xdr:clientData/>
  </xdr:oneCellAnchor>
  <xdr:twoCellAnchor editAs="oneCell">
    <xdr:from>
      <xdr:col>22</xdr:col>
      <xdr:colOff>0</xdr:colOff>
      <xdr:row>0</xdr:row>
      <xdr:rowOff>0</xdr:rowOff>
    </xdr:from>
    <xdr:to>
      <xdr:col>25</xdr:col>
      <xdr:colOff>228600</xdr:colOff>
      <xdr:row>13</xdr:row>
      <xdr:rowOff>0</xdr:rowOff>
    </xdr:to>
    <xdr:pic>
      <xdr:nvPicPr>
        <xdr:cNvPr id="27" name="Picture 26">
          <a:extLst>
            <a:ext uri="{FF2B5EF4-FFF2-40B4-BE49-F238E27FC236}">
              <a16:creationId xmlns:a16="http://schemas.microsoft.com/office/drawing/2014/main" id="{9A8DD2A0-E59E-1FEF-BC9F-2E23D22C7A7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868900" y="0"/>
          <a:ext cx="2705100" cy="270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anie McNeese" refreshedDate="45878.489758449075" createdVersion="8" refreshedVersion="8" minRefreshableVersion="3" recordCount="100" xr:uid="{283F4306-E29C-934C-BFB8-F0A5CA23862F}">
  <cacheSource type="worksheet">
    <worksheetSource ref="C1:G101" sheet="Data Prep"/>
  </cacheSource>
  <cacheFields count="5">
    <cacheField name="Condition Category" numFmtId="0">
      <sharedItems count="5">
        <s v="Cardiac"/>
        <s v="Diabetes"/>
        <s v="General Surgery"/>
        <s v="Orthopedic"/>
        <s v="Respiratory"/>
      </sharedItems>
    </cacheField>
    <cacheField name="Length of Stay (days)" numFmtId="0">
      <sharedItems containsSemiMixedTypes="0" containsString="0" containsNumber="1" containsInteger="1" minValue="1" maxValue="14"/>
    </cacheField>
    <cacheField name="READMITTED Y/N" numFmtId="0">
      <sharedItems containsSemiMixedTypes="0" containsString="0" containsNumber="1" containsInteger="1" minValue="0" maxValue="1"/>
    </cacheField>
    <cacheField name="Discharge Planning Y/N" numFmtId="0">
      <sharedItems containsSemiMixedTypes="0" containsString="0" containsNumber="1" containsInteger="1" minValue="0" maxValue="1"/>
    </cacheField>
    <cacheField name="AGE GROUP" numFmtId="0">
      <sharedItems count="4">
        <s v="0–40"/>
        <s v="41–60"/>
        <s v="61–80"/>
        <s v="8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x v="0"/>
    <n v="1"/>
    <n v="0"/>
    <n v="1"/>
    <x v="0"/>
  </r>
  <r>
    <x v="0"/>
    <n v="13"/>
    <n v="0"/>
    <n v="1"/>
    <x v="0"/>
  </r>
  <r>
    <x v="0"/>
    <n v="2"/>
    <n v="0"/>
    <n v="1"/>
    <x v="0"/>
  </r>
  <r>
    <x v="0"/>
    <n v="7"/>
    <n v="0"/>
    <n v="1"/>
    <x v="0"/>
  </r>
  <r>
    <x v="0"/>
    <n v="7"/>
    <n v="1"/>
    <n v="1"/>
    <x v="0"/>
  </r>
  <r>
    <x v="1"/>
    <n v="14"/>
    <n v="0"/>
    <n v="0"/>
    <x v="0"/>
  </r>
  <r>
    <x v="1"/>
    <n v="1"/>
    <n v="0"/>
    <n v="1"/>
    <x v="0"/>
  </r>
  <r>
    <x v="1"/>
    <n v="10"/>
    <n v="0"/>
    <n v="1"/>
    <x v="0"/>
  </r>
  <r>
    <x v="1"/>
    <n v="1"/>
    <n v="0"/>
    <n v="0"/>
    <x v="0"/>
  </r>
  <r>
    <x v="1"/>
    <n v="5"/>
    <n v="1"/>
    <n v="1"/>
    <x v="0"/>
  </r>
  <r>
    <x v="1"/>
    <n v="2"/>
    <n v="1"/>
    <n v="1"/>
    <x v="0"/>
  </r>
  <r>
    <x v="2"/>
    <n v="10"/>
    <n v="0"/>
    <n v="1"/>
    <x v="0"/>
  </r>
  <r>
    <x v="2"/>
    <n v="4"/>
    <n v="0"/>
    <n v="1"/>
    <x v="0"/>
  </r>
  <r>
    <x v="2"/>
    <n v="14"/>
    <n v="0"/>
    <n v="1"/>
    <x v="0"/>
  </r>
  <r>
    <x v="2"/>
    <n v="4"/>
    <n v="0"/>
    <n v="1"/>
    <x v="0"/>
  </r>
  <r>
    <x v="2"/>
    <n v="7"/>
    <n v="1"/>
    <n v="0"/>
    <x v="0"/>
  </r>
  <r>
    <x v="3"/>
    <n v="7"/>
    <n v="0"/>
    <n v="1"/>
    <x v="0"/>
  </r>
  <r>
    <x v="3"/>
    <n v="4"/>
    <n v="0"/>
    <n v="0"/>
    <x v="0"/>
  </r>
  <r>
    <x v="3"/>
    <n v="3"/>
    <n v="0"/>
    <n v="1"/>
    <x v="0"/>
  </r>
  <r>
    <x v="3"/>
    <n v="3"/>
    <n v="0"/>
    <n v="1"/>
    <x v="0"/>
  </r>
  <r>
    <x v="3"/>
    <n v="2"/>
    <n v="0"/>
    <n v="1"/>
    <x v="0"/>
  </r>
  <r>
    <x v="3"/>
    <n v="13"/>
    <n v="1"/>
    <n v="1"/>
    <x v="0"/>
  </r>
  <r>
    <x v="3"/>
    <n v="4"/>
    <n v="1"/>
    <n v="1"/>
    <x v="0"/>
  </r>
  <r>
    <x v="3"/>
    <n v="4"/>
    <n v="1"/>
    <n v="1"/>
    <x v="0"/>
  </r>
  <r>
    <x v="4"/>
    <n v="11"/>
    <n v="0"/>
    <n v="1"/>
    <x v="0"/>
  </r>
  <r>
    <x v="4"/>
    <n v="5"/>
    <n v="0"/>
    <n v="1"/>
    <x v="0"/>
  </r>
  <r>
    <x v="4"/>
    <n v="1"/>
    <n v="0"/>
    <n v="1"/>
    <x v="0"/>
  </r>
  <r>
    <x v="4"/>
    <n v="2"/>
    <n v="0"/>
    <n v="1"/>
    <x v="0"/>
  </r>
  <r>
    <x v="4"/>
    <n v="6"/>
    <n v="0"/>
    <n v="1"/>
    <x v="0"/>
  </r>
  <r>
    <x v="4"/>
    <n v="6"/>
    <n v="0"/>
    <n v="1"/>
    <x v="0"/>
  </r>
  <r>
    <x v="4"/>
    <n v="8"/>
    <n v="1"/>
    <n v="1"/>
    <x v="0"/>
  </r>
  <r>
    <x v="0"/>
    <n v="4"/>
    <n v="0"/>
    <n v="0"/>
    <x v="1"/>
  </r>
  <r>
    <x v="0"/>
    <n v="8"/>
    <n v="0"/>
    <n v="1"/>
    <x v="1"/>
  </r>
  <r>
    <x v="0"/>
    <n v="6"/>
    <n v="0"/>
    <n v="1"/>
    <x v="1"/>
  </r>
  <r>
    <x v="0"/>
    <n v="14"/>
    <n v="1"/>
    <n v="0"/>
    <x v="1"/>
  </r>
  <r>
    <x v="1"/>
    <n v="11"/>
    <n v="0"/>
    <n v="0"/>
    <x v="1"/>
  </r>
  <r>
    <x v="1"/>
    <n v="11"/>
    <n v="0"/>
    <n v="1"/>
    <x v="1"/>
  </r>
  <r>
    <x v="1"/>
    <n v="9"/>
    <n v="0"/>
    <n v="1"/>
    <x v="1"/>
  </r>
  <r>
    <x v="1"/>
    <n v="11"/>
    <n v="0"/>
    <n v="1"/>
    <x v="1"/>
  </r>
  <r>
    <x v="1"/>
    <n v="8"/>
    <n v="1"/>
    <n v="1"/>
    <x v="1"/>
  </r>
  <r>
    <x v="2"/>
    <n v="6"/>
    <n v="0"/>
    <n v="0"/>
    <x v="1"/>
  </r>
  <r>
    <x v="2"/>
    <n v="4"/>
    <n v="0"/>
    <n v="0"/>
    <x v="1"/>
  </r>
  <r>
    <x v="2"/>
    <n v="6"/>
    <n v="1"/>
    <n v="1"/>
    <x v="1"/>
  </r>
  <r>
    <x v="3"/>
    <n v="6"/>
    <n v="0"/>
    <n v="1"/>
    <x v="1"/>
  </r>
  <r>
    <x v="3"/>
    <n v="12"/>
    <n v="0"/>
    <n v="1"/>
    <x v="1"/>
  </r>
  <r>
    <x v="3"/>
    <n v="8"/>
    <n v="0"/>
    <n v="1"/>
    <x v="1"/>
  </r>
  <r>
    <x v="3"/>
    <n v="8"/>
    <n v="0"/>
    <n v="1"/>
    <x v="1"/>
  </r>
  <r>
    <x v="3"/>
    <n v="3"/>
    <n v="0"/>
    <n v="1"/>
    <x v="1"/>
  </r>
  <r>
    <x v="3"/>
    <n v="14"/>
    <n v="1"/>
    <n v="1"/>
    <x v="1"/>
  </r>
  <r>
    <x v="4"/>
    <n v="6"/>
    <n v="0"/>
    <n v="1"/>
    <x v="1"/>
  </r>
  <r>
    <x v="4"/>
    <n v="11"/>
    <n v="0"/>
    <n v="1"/>
    <x v="1"/>
  </r>
  <r>
    <x v="4"/>
    <n v="10"/>
    <n v="0"/>
    <n v="1"/>
    <x v="1"/>
  </r>
  <r>
    <x v="4"/>
    <n v="2"/>
    <n v="0"/>
    <n v="1"/>
    <x v="1"/>
  </r>
  <r>
    <x v="4"/>
    <n v="11"/>
    <n v="0"/>
    <n v="1"/>
    <x v="1"/>
  </r>
  <r>
    <x v="4"/>
    <n v="6"/>
    <n v="0"/>
    <n v="1"/>
    <x v="1"/>
  </r>
  <r>
    <x v="0"/>
    <n v="8"/>
    <n v="0"/>
    <n v="1"/>
    <x v="2"/>
  </r>
  <r>
    <x v="0"/>
    <n v="1"/>
    <n v="0"/>
    <n v="0"/>
    <x v="2"/>
  </r>
  <r>
    <x v="0"/>
    <n v="8"/>
    <n v="0"/>
    <n v="1"/>
    <x v="2"/>
  </r>
  <r>
    <x v="1"/>
    <n v="2"/>
    <n v="0"/>
    <n v="0"/>
    <x v="2"/>
  </r>
  <r>
    <x v="1"/>
    <n v="2"/>
    <n v="0"/>
    <n v="1"/>
    <x v="2"/>
  </r>
  <r>
    <x v="1"/>
    <n v="2"/>
    <n v="0"/>
    <n v="1"/>
    <x v="2"/>
  </r>
  <r>
    <x v="1"/>
    <n v="4"/>
    <n v="0"/>
    <n v="1"/>
    <x v="2"/>
  </r>
  <r>
    <x v="1"/>
    <n v="14"/>
    <n v="0"/>
    <n v="0"/>
    <x v="2"/>
  </r>
  <r>
    <x v="1"/>
    <n v="13"/>
    <n v="0"/>
    <n v="1"/>
    <x v="2"/>
  </r>
  <r>
    <x v="1"/>
    <n v="7"/>
    <n v="1"/>
    <n v="0"/>
    <x v="2"/>
  </r>
  <r>
    <x v="2"/>
    <n v="6"/>
    <n v="0"/>
    <n v="0"/>
    <x v="2"/>
  </r>
  <r>
    <x v="2"/>
    <n v="8"/>
    <n v="1"/>
    <n v="1"/>
    <x v="2"/>
  </r>
  <r>
    <x v="2"/>
    <n v="4"/>
    <n v="1"/>
    <n v="1"/>
    <x v="2"/>
  </r>
  <r>
    <x v="2"/>
    <n v="14"/>
    <n v="1"/>
    <n v="1"/>
    <x v="2"/>
  </r>
  <r>
    <x v="2"/>
    <n v="1"/>
    <n v="1"/>
    <n v="1"/>
    <x v="2"/>
  </r>
  <r>
    <x v="3"/>
    <n v="2"/>
    <n v="0"/>
    <n v="1"/>
    <x v="2"/>
  </r>
  <r>
    <x v="3"/>
    <n v="1"/>
    <n v="0"/>
    <n v="1"/>
    <x v="2"/>
  </r>
  <r>
    <x v="3"/>
    <n v="8"/>
    <n v="0"/>
    <n v="1"/>
    <x v="2"/>
  </r>
  <r>
    <x v="3"/>
    <n v="4"/>
    <n v="0"/>
    <n v="1"/>
    <x v="2"/>
  </r>
  <r>
    <x v="3"/>
    <n v="11"/>
    <n v="0"/>
    <n v="1"/>
    <x v="2"/>
  </r>
  <r>
    <x v="3"/>
    <n v="9"/>
    <n v="1"/>
    <n v="1"/>
    <x v="2"/>
  </r>
  <r>
    <x v="4"/>
    <n v="6"/>
    <n v="0"/>
    <n v="1"/>
    <x v="2"/>
  </r>
  <r>
    <x v="4"/>
    <n v="13"/>
    <n v="0"/>
    <n v="0"/>
    <x v="2"/>
  </r>
  <r>
    <x v="4"/>
    <n v="8"/>
    <n v="0"/>
    <n v="0"/>
    <x v="2"/>
  </r>
  <r>
    <x v="4"/>
    <n v="2"/>
    <n v="0"/>
    <n v="0"/>
    <x v="2"/>
  </r>
  <r>
    <x v="4"/>
    <n v="10"/>
    <n v="0"/>
    <n v="1"/>
    <x v="2"/>
  </r>
  <r>
    <x v="4"/>
    <n v="5"/>
    <n v="0"/>
    <n v="1"/>
    <x v="2"/>
  </r>
  <r>
    <x v="4"/>
    <n v="8"/>
    <n v="0"/>
    <n v="1"/>
    <x v="2"/>
  </r>
  <r>
    <x v="4"/>
    <n v="2"/>
    <n v="0"/>
    <n v="1"/>
    <x v="2"/>
  </r>
  <r>
    <x v="4"/>
    <n v="1"/>
    <n v="1"/>
    <n v="1"/>
    <x v="2"/>
  </r>
  <r>
    <x v="4"/>
    <n v="13"/>
    <n v="1"/>
    <n v="1"/>
    <x v="2"/>
  </r>
  <r>
    <x v="0"/>
    <n v="13"/>
    <n v="0"/>
    <n v="1"/>
    <x v="3"/>
  </r>
  <r>
    <x v="0"/>
    <n v="7"/>
    <n v="0"/>
    <n v="1"/>
    <x v="3"/>
  </r>
  <r>
    <x v="0"/>
    <n v="14"/>
    <n v="1"/>
    <n v="1"/>
    <x v="3"/>
  </r>
  <r>
    <x v="1"/>
    <n v="1"/>
    <n v="0"/>
    <n v="0"/>
    <x v="3"/>
  </r>
  <r>
    <x v="1"/>
    <n v="8"/>
    <n v="0"/>
    <n v="1"/>
    <x v="3"/>
  </r>
  <r>
    <x v="1"/>
    <n v="6"/>
    <n v="0"/>
    <n v="1"/>
    <x v="3"/>
  </r>
  <r>
    <x v="1"/>
    <n v="2"/>
    <n v="1"/>
    <n v="0"/>
    <x v="3"/>
  </r>
  <r>
    <x v="2"/>
    <n v="1"/>
    <n v="0"/>
    <n v="1"/>
    <x v="3"/>
  </r>
  <r>
    <x v="2"/>
    <n v="6"/>
    <n v="0"/>
    <n v="0"/>
    <x v="3"/>
  </r>
  <r>
    <x v="3"/>
    <n v="11"/>
    <n v="0"/>
    <n v="1"/>
    <x v="3"/>
  </r>
  <r>
    <x v="3"/>
    <n v="6"/>
    <n v="0"/>
    <n v="1"/>
    <x v="3"/>
  </r>
  <r>
    <x v="3"/>
    <n v="14"/>
    <n v="1"/>
    <n v="0"/>
    <x v="3"/>
  </r>
  <r>
    <x v="4"/>
    <n v="9"/>
    <n v="0"/>
    <n v="0"/>
    <x v="3"/>
  </r>
  <r>
    <x v="4"/>
    <n v="3"/>
    <n v="0"/>
    <n v="0"/>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CB70BDA-4BEC-A14B-AE95-59419BBCB89E}"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L55:O81" firstHeaderRow="0" firstDataRow="1" firstDataCol="1"/>
  <pivotFields count="5">
    <pivotField axis="axisRow" showAll="0">
      <items count="6">
        <item x="0"/>
        <item x="1"/>
        <item x="2"/>
        <item x="3"/>
        <item x="4"/>
        <item t="default"/>
      </items>
    </pivotField>
    <pivotField dataField="1" showAll="0"/>
    <pivotField dataField="1" showAll="0"/>
    <pivotField dataField="1" showAll="0"/>
    <pivotField axis="axisRow" showAll="0">
      <items count="5">
        <item x="0"/>
        <item x="1"/>
        <item x="2"/>
        <item x="3"/>
        <item t="default"/>
      </items>
    </pivotField>
  </pivotFields>
  <rowFields count="2">
    <field x="0"/>
    <field x="4"/>
  </rowFields>
  <rowItems count="26">
    <i>
      <x/>
    </i>
    <i r="1">
      <x/>
    </i>
    <i r="1">
      <x v="1"/>
    </i>
    <i r="1">
      <x v="2"/>
    </i>
    <i r="1">
      <x v="3"/>
    </i>
    <i>
      <x v="1"/>
    </i>
    <i r="1">
      <x/>
    </i>
    <i r="1">
      <x v="1"/>
    </i>
    <i r="1">
      <x v="2"/>
    </i>
    <i r="1">
      <x v="3"/>
    </i>
    <i>
      <x v="2"/>
    </i>
    <i r="1">
      <x/>
    </i>
    <i r="1">
      <x v="1"/>
    </i>
    <i r="1">
      <x v="2"/>
    </i>
    <i r="1">
      <x v="3"/>
    </i>
    <i>
      <x v="3"/>
    </i>
    <i r="1">
      <x/>
    </i>
    <i r="1">
      <x v="1"/>
    </i>
    <i r="1">
      <x v="2"/>
    </i>
    <i r="1">
      <x v="3"/>
    </i>
    <i>
      <x v="4"/>
    </i>
    <i r="1">
      <x/>
    </i>
    <i r="1">
      <x v="1"/>
    </i>
    <i r="1">
      <x v="2"/>
    </i>
    <i r="1">
      <x v="3"/>
    </i>
    <i t="grand">
      <x/>
    </i>
  </rowItems>
  <colFields count="1">
    <field x="-2"/>
  </colFields>
  <colItems count="3">
    <i>
      <x/>
    </i>
    <i i="1">
      <x v="1"/>
    </i>
    <i i="2">
      <x v="2"/>
    </i>
  </colItems>
  <dataFields count="3">
    <dataField name="Average of Length of Stay (days)" fld="1" subtotal="average" baseField="0" baseItem="0"/>
    <dataField name="Average of READMITTED Y/N" fld="2" subtotal="average" baseField="0" baseItem="0"/>
    <dataField name="Average of Discharge Planning Y/N2" fld="3" subtotal="average" baseField="0" baseItem="0"/>
  </dataFields>
  <formats count="7">
    <format dxfId="20">
      <pivotArea collapsedLevelsAreSubtotals="1" fieldPosition="0">
        <references count="2">
          <reference field="4294967294" count="1" selected="0">
            <x v="2"/>
          </reference>
          <reference field="0" count="1">
            <x v="0"/>
          </reference>
        </references>
      </pivotArea>
    </format>
    <format dxfId="19">
      <pivotArea collapsedLevelsAreSubtotals="1" fieldPosition="0">
        <references count="2">
          <reference field="4294967294" count="1" selected="0">
            <x v="2"/>
          </reference>
          <reference field="0" count="1">
            <x v="1"/>
          </reference>
        </references>
      </pivotArea>
    </format>
    <format dxfId="18">
      <pivotArea collapsedLevelsAreSubtotals="1" fieldPosition="0">
        <references count="2">
          <reference field="4294967294" count="1" selected="0">
            <x v="2"/>
          </reference>
          <reference field="0" count="1">
            <x v="2"/>
          </reference>
        </references>
      </pivotArea>
    </format>
    <format dxfId="17">
      <pivotArea collapsedLevelsAreSubtotals="1" fieldPosition="0">
        <references count="2">
          <reference field="4294967294" count="1" selected="0">
            <x v="2"/>
          </reference>
          <reference field="0" count="1">
            <x v="3"/>
          </reference>
        </references>
      </pivotArea>
    </format>
    <format dxfId="16">
      <pivotArea collapsedLevelsAreSubtotals="1" fieldPosition="0">
        <references count="2">
          <reference field="4294967294" count="1" selected="0">
            <x v="2"/>
          </reference>
          <reference field="0" count="1">
            <x v="4"/>
          </reference>
        </references>
      </pivotArea>
    </format>
    <format dxfId="15">
      <pivotArea outline="0" collapsedLevelsAreSubtotals="1" fieldPosition="0"/>
    </format>
    <format dxfId="14">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1" xr10:uid="{EF1CA61D-62C5-194D-9D07-2EC9C324D09F}" sourceName="Category">
  <extLst>
    <x:ext xmlns:x15="http://schemas.microsoft.com/office/spreadsheetml/2010/11/main" uri="{2F2917AC-EB37-4324-AD4E-5DD8C200BD13}">
      <x15:tableSlicerCache tableId="2"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3" xr10:uid="{49B8016E-A234-F842-B638-F34F02364837}" cache="Slicer_Category1" caption="    Category Filter" style="SlicerStyleOther1"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5C9CB3-D99E-C542-8334-D6677E86F92F}" name="Table1" displayName="Table1" ref="A110:F114" totalsRowShown="0" headerRowDxfId="13" dataDxfId="11" headerRowBorderDxfId="12" tableBorderDxfId="10">
  <autoFilter ref="A110:F114" xr:uid="{685C9CB3-D99E-C542-8334-D6677E86F92F}">
    <filterColumn colId="0" hiddenButton="1"/>
    <filterColumn colId="1" hiddenButton="1"/>
    <filterColumn colId="2" hiddenButton="1"/>
    <filterColumn colId="3" hiddenButton="1"/>
    <filterColumn colId="4" hiddenButton="1"/>
    <filterColumn colId="5" hiddenButton="1"/>
  </autoFilter>
  <tableColumns count="6">
    <tableColumn id="1" xr3:uid="{C3C7CC0C-77BD-7943-A9F2-5A5A1F04C1E0}" name="Age Group" dataDxfId="9"/>
    <tableColumn id="2" xr3:uid="{A7732966-D034-914A-9FEF-AE782B93770D}" name="Cardiac" dataDxfId="8"/>
    <tableColumn id="3" xr3:uid="{7FDBC1B6-4F16-9042-9D52-B2BCFE4EBCB2}" name="Diabetes" dataDxfId="7"/>
    <tableColumn id="4" xr3:uid="{CC0C06CE-AFA2-434B-B21B-6A91DBAB6BCD}" name="General Surgery" dataDxfId="6"/>
    <tableColumn id="5" xr3:uid="{FF04DE53-FB73-934F-AA39-5FA4D530688A}" name="Orthopedic" dataDxfId="5"/>
    <tableColumn id="6" xr3:uid="{7333B932-BF50-974F-BE56-D7690476F0F7}" name="Respiratory" dataDxfId="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616B75C-183E-AE42-8C77-63C82EB6015D}" name="Table2" displayName="Table2" ref="O108:R128" totalsRowShown="0">
  <autoFilter ref="O108:R128" xr:uid="{F616B75C-183E-AE42-8C77-63C82EB6015D}">
    <filterColumn colId="1">
      <filters>
        <filter val="General Surgery"/>
      </filters>
    </filterColumn>
  </autoFilter>
  <tableColumns count="4">
    <tableColumn id="1" xr3:uid="{1F3A880E-2EC2-7140-AEFB-59E00F87041D}" name="Category/Age Group"/>
    <tableColumn id="4" xr3:uid="{BFA396B7-69AC-1A4E-8892-D6CF0BFD96A0}" name="Category"/>
    <tableColumn id="2" xr3:uid="{8B49C7F8-B430-4F40-93E6-DD0029B4B830}" name="Length_of_Stay"/>
    <tableColumn id="3" xr3:uid="{67D6A6BF-6AD2-574D-9662-3C746C342456}" name="Readmission_Rat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95EB8C-619B-F647-AC7D-ED4D563B1C7E}" name="Table4" displayName="Table4" ref="O139:Q159" totalsRowShown="0" headerRowDxfId="3">
  <autoFilter ref="O139:Q159" xr:uid="{0195EB8C-619B-F647-AC7D-ED4D563B1C7E}"/>
  <tableColumns count="3">
    <tableColumn id="1" xr3:uid="{5BE1C5E5-AB4C-8041-ACD0-0A7234ADD616}" name="Row Labels" dataDxfId="2"/>
    <tableColumn id="2" xr3:uid="{6C5532EB-2D9F-574F-B44C-DE1A9B6C77B1}" name="Readmission Rate" dataDxfId="1"/>
    <tableColumn id="3" xr3:uid="{A9E77B43-9730-4F4B-A616-CC6C8C59C82C}" name="Discharge Planning Rate"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ivotTable" Target="../pivotTables/pivotTable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3D0F4-C5D1-7142-8F24-DA0A97C728AF}">
  <dimension ref="N10:R16"/>
  <sheetViews>
    <sheetView showGridLines="0" tabSelected="1" zoomScaleNormal="100" workbookViewId="0">
      <selection activeCell="M12" sqref="M12"/>
    </sheetView>
  </sheetViews>
  <sheetFormatPr baseColWidth="10" defaultRowHeight="15" x14ac:dyDescent="0.2"/>
  <cols>
    <col min="1" max="1" width="10.83203125" customWidth="1"/>
    <col min="12" max="12" width="7" customWidth="1"/>
  </cols>
  <sheetData>
    <row r="10" spans="14:18" x14ac:dyDescent="0.2">
      <c r="N10" s="21"/>
      <c r="O10" s="21"/>
      <c r="P10" s="21"/>
      <c r="Q10" s="21"/>
      <c r="R10" s="21"/>
    </row>
    <row r="11" spans="14:18" x14ac:dyDescent="0.2">
      <c r="N11" s="21"/>
      <c r="O11" s="21"/>
      <c r="P11" s="21"/>
      <c r="Q11" s="21"/>
      <c r="R11" s="21"/>
    </row>
    <row r="12" spans="14:18" ht="24" x14ac:dyDescent="0.2">
      <c r="N12" s="20"/>
      <c r="O12" s="20"/>
      <c r="P12" s="20"/>
      <c r="Q12" s="20"/>
      <c r="R12" s="20"/>
    </row>
    <row r="13" spans="14:18" ht="24" x14ac:dyDescent="0.2">
      <c r="N13" s="20"/>
      <c r="O13" s="20"/>
      <c r="P13" s="20"/>
      <c r="Q13" s="20"/>
      <c r="R13" s="20"/>
    </row>
    <row r="14" spans="14:18" ht="24" x14ac:dyDescent="0.2">
      <c r="N14" s="20"/>
      <c r="O14" s="20"/>
      <c r="P14" s="20"/>
      <c r="Q14" s="20"/>
      <c r="R14" s="20"/>
    </row>
    <row r="15" spans="14:18" ht="24" x14ac:dyDescent="0.2">
      <c r="N15" s="20"/>
      <c r="O15" s="20"/>
      <c r="P15" s="20"/>
      <c r="Q15" s="20"/>
      <c r="R15" s="20"/>
    </row>
    <row r="16" spans="14:18" ht="24" x14ac:dyDescent="0.2">
      <c r="N16" s="20"/>
      <c r="O16" s="20"/>
      <c r="P16" s="20"/>
      <c r="Q16" s="20"/>
      <c r="R16" s="20"/>
    </row>
  </sheetData>
  <sheetProtection sheet="1" objects="1" scenarios="1"/>
  <conditionalFormatting sqref="N10:R11">
    <cfRule type="colorScale" priority="6">
      <colorScale>
        <cfvo type="min"/>
        <cfvo type="max"/>
        <color theme="5" tint="0.79998168889431442"/>
        <color theme="5" tint="-0.249977111117893"/>
      </colorScale>
    </cfRule>
    <cfRule type="colorScale" priority="7">
      <colorScale>
        <cfvo type="min"/>
        <cfvo type="max"/>
        <color rgb="FFFCFCFF"/>
        <color rgb="FFF8696B"/>
      </colorScale>
    </cfRule>
  </conditionalFormatting>
  <conditionalFormatting sqref="N12:R16">
    <cfRule type="colorScale" priority="1">
      <colorScale>
        <cfvo type="min"/>
        <cfvo type="max"/>
        <color theme="5" tint="0.79998168889431442"/>
        <color theme="5" tint="-0.249977111117893"/>
      </colorScale>
    </cfRule>
    <cfRule type="colorScale" priority="2">
      <colorScale>
        <cfvo type="min"/>
        <cfvo type="max"/>
        <color rgb="FFFFCCAF"/>
        <color theme="5" tint="-0.499984740745262"/>
      </colorScale>
    </cfRule>
    <cfRule type="colorScale" priority="3">
      <colorScale>
        <cfvo type="min"/>
        <cfvo type="max"/>
        <color rgb="FFFCFCFF"/>
        <color rgb="FFF8696B"/>
      </colorScale>
    </cfRule>
    <cfRule type="colorScale" priority="4">
      <colorScale>
        <cfvo type="min"/>
        <cfvo type="max"/>
        <color rgb="FFFCFCFF"/>
        <color rgb="FFF8696B"/>
      </colorScale>
    </cfRule>
    <cfRule type="colorScale" priority="5">
      <colorScale>
        <cfvo type="min"/>
        <cfvo type="max"/>
        <color rgb="FFFCFCFF"/>
        <color rgb="FFF8696B"/>
      </colorScale>
    </cfRule>
  </conditionalFormatting>
  <pageMargins left="0.7" right="0.7" top="0.75" bottom="0.75" header="0.3" footer="0.3"/>
  <pageSetup orientation="landscape" horizontalDpi="0" verticalDpi="0"/>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1"/>
  <sheetViews>
    <sheetView workbookViewId="0">
      <selection activeCell="A2" sqref="A2:F101"/>
    </sheetView>
  </sheetViews>
  <sheetFormatPr baseColWidth="10" defaultColWidth="8.83203125" defaultRowHeight="15" x14ac:dyDescent="0.2"/>
  <cols>
    <col min="3" max="3" width="18.33203125" bestFit="1" customWidth="1"/>
    <col min="4" max="4" width="19.5" bestFit="1" customWidth="1"/>
    <col min="5" max="5" width="28.5" bestFit="1" customWidth="1"/>
    <col min="6" max="6" width="25.83203125" bestFit="1" customWidth="1"/>
  </cols>
  <sheetData>
    <row r="1" spans="1:6" x14ac:dyDescent="0.2">
      <c r="A1" s="1" t="s">
        <v>0</v>
      </c>
      <c r="B1" s="1" t="s">
        <v>1</v>
      </c>
      <c r="C1" s="1" t="s">
        <v>2</v>
      </c>
      <c r="D1" s="1" t="s">
        <v>3</v>
      </c>
      <c r="E1" s="1" t="s">
        <v>4</v>
      </c>
      <c r="F1" s="1" t="s">
        <v>5</v>
      </c>
    </row>
    <row r="2" spans="1:6" x14ac:dyDescent="0.2">
      <c r="A2">
        <v>2001</v>
      </c>
      <c r="B2">
        <v>86</v>
      </c>
      <c r="C2" t="s">
        <v>6</v>
      </c>
      <c r="D2">
        <v>13</v>
      </c>
      <c r="E2" t="s">
        <v>11</v>
      </c>
      <c r="F2" t="s">
        <v>12</v>
      </c>
    </row>
    <row r="3" spans="1:6" x14ac:dyDescent="0.2">
      <c r="A3">
        <v>2002</v>
      </c>
      <c r="B3">
        <v>37</v>
      </c>
      <c r="C3" t="s">
        <v>7</v>
      </c>
      <c r="D3">
        <v>4</v>
      </c>
      <c r="E3" t="s">
        <v>11</v>
      </c>
      <c r="F3" t="s">
        <v>12</v>
      </c>
    </row>
    <row r="4" spans="1:6" x14ac:dyDescent="0.2">
      <c r="A4">
        <v>2003</v>
      </c>
      <c r="B4">
        <v>77</v>
      </c>
      <c r="C4" t="s">
        <v>8</v>
      </c>
      <c r="D4">
        <v>4</v>
      </c>
      <c r="E4" t="s">
        <v>11</v>
      </c>
      <c r="F4" t="s">
        <v>12</v>
      </c>
    </row>
    <row r="5" spans="1:6" x14ac:dyDescent="0.2">
      <c r="A5">
        <v>2004</v>
      </c>
      <c r="B5">
        <v>67</v>
      </c>
      <c r="C5" t="s">
        <v>8</v>
      </c>
      <c r="D5">
        <v>2</v>
      </c>
      <c r="E5" t="s">
        <v>11</v>
      </c>
      <c r="F5" t="s">
        <v>12</v>
      </c>
    </row>
    <row r="6" spans="1:6" x14ac:dyDescent="0.2">
      <c r="A6">
        <v>2005</v>
      </c>
      <c r="B6">
        <v>52</v>
      </c>
      <c r="C6" t="s">
        <v>6</v>
      </c>
      <c r="D6">
        <v>8</v>
      </c>
      <c r="E6" t="s">
        <v>11</v>
      </c>
      <c r="F6" t="s">
        <v>12</v>
      </c>
    </row>
    <row r="7" spans="1:6" x14ac:dyDescent="0.2">
      <c r="A7">
        <v>2006</v>
      </c>
      <c r="B7">
        <v>66</v>
      </c>
      <c r="C7" t="s">
        <v>9</v>
      </c>
      <c r="D7">
        <v>13</v>
      </c>
      <c r="E7" t="s">
        <v>12</v>
      </c>
      <c r="F7" t="s">
        <v>12</v>
      </c>
    </row>
    <row r="8" spans="1:6" x14ac:dyDescent="0.2">
      <c r="A8">
        <v>2007</v>
      </c>
      <c r="B8">
        <v>45</v>
      </c>
      <c r="C8" t="s">
        <v>6</v>
      </c>
      <c r="D8">
        <v>14</v>
      </c>
      <c r="E8" t="s">
        <v>12</v>
      </c>
      <c r="F8" t="s">
        <v>11</v>
      </c>
    </row>
    <row r="9" spans="1:6" x14ac:dyDescent="0.2">
      <c r="A9">
        <v>2008</v>
      </c>
      <c r="B9">
        <v>56</v>
      </c>
      <c r="C9" t="s">
        <v>8</v>
      </c>
      <c r="D9">
        <v>9</v>
      </c>
      <c r="E9" t="s">
        <v>11</v>
      </c>
      <c r="F9" t="s">
        <v>12</v>
      </c>
    </row>
    <row r="10" spans="1:6" x14ac:dyDescent="0.2">
      <c r="A10">
        <v>2009</v>
      </c>
      <c r="B10">
        <v>88</v>
      </c>
      <c r="C10" t="s">
        <v>7</v>
      </c>
      <c r="D10">
        <v>6</v>
      </c>
      <c r="E10" t="s">
        <v>12</v>
      </c>
      <c r="F10" t="s">
        <v>12</v>
      </c>
    </row>
    <row r="11" spans="1:6" x14ac:dyDescent="0.2">
      <c r="A11">
        <v>2010</v>
      </c>
      <c r="B11">
        <v>69</v>
      </c>
      <c r="C11" t="s">
        <v>7</v>
      </c>
      <c r="D11">
        <v>8</v>
      </c>
      <c r="E11" t="s">
        <v>11</v>
      </c>
      <c r="F11" t="s">
        <v>11</v>
      </c>
    </row>
    <row r="12" spans="1:6" x14ac:dyDescent="0.2">
      <c r="A12">
        <v>2011</v>
      </c>
      <c r="B12">
        <v>75</v>
      </c>
      <c r="C12" t="s">
        <v>9</v>
      </c>
      <c r="D12">
        <v>8</v>
      </c>
      <c r="E12" t="s">
        <v>11</v>
      </c>
      <c r="F12" t="s">
        <v>12</v>
      </c>
    </row>
    <row r="13" spans="1:6" x14ac:dyDescent="0.2">
      <c r="A13">
        <v>2012</v>
      </c>
      <c r="B13">
        <v>87</v>
      </c>
      <c r="C13" t="s">
        <v>8</v>
      </c>
      <c r="D13">
        <v>8</v>
      </c>
      <c r="E13" t="s">
        <v>11</v>
      </c>
      <c r="F13" t="s">
        <v>12</v>
      </c>
    </row>
    <row r="14" spans="1:6" x14ac:dyDescent="0.2">
      <c r="A14">
        <v>2013</v>
      </c>
      <c r="B14">
        <v>22</v>
      </c>
      <c r="C14" t="s">
        <v>10</v>
      </c>
      <c r="D14">
        <v>13</v>
      </c>
      <c r="E14" t="s">
        <v>11</v>
      </c>
      <c r="F14" t="s">
        <v>11</v>
      </c>
    </row>
    <row r="15" spans="1:6" x14ac:dyDescent="0.2">
      <c r="A15">
        <v>2014</v>
      </c>
      <c r="B15">
        <v>59</v>
      </c>
      <c r="C15" t="s">
        <v>9</v>
      </c>
      <c r="D15">
        <v>6</v>
      </c>
      <c r="E15" t="s">
        <v>11</v>
      </c>
      <c r="F15" t="s">
        <v>12</v>
      </c>
    </row>
    <row r="16" spans="1:6" x14ac:dyDescent="0.2">
      <c r="A16">
        <v>2015</v>
      </c>
      <c r="B16">
        <v>86</v>
      </c>
      <c r="C16" t="s">
        <v>7</v>
      </c>
      <c r="D16">
        <v>1</v>
      </c>
      <c r="E16" t="s">
        <v>11</v>
      </c>
      <c r="F16" t="s">
        <v>12</v>
      </c>
    </row>
    <row r="17" spans="1:6" x14ac:dyDescent="0.2">
      <c r="A17">
        <v>2016</v>
      </c>
      <c r="B17">
        <v>67</v>
      </c>
      <c r="C17" t="s">
        <v>10</v>
      </c>
      <c r="D17">
        <v>1</v>
      </c>
      <c r="E17" t="s">
        <v>11</v>
      </c>
      <c r="F17" t="s">
        <v>12</v>
      </c>
    </row>
    <row r="18" spans="1:6" x14ac:dyDescent="0.2">
      <c r="A18">
        <v>2017</v>
      </c>
      <c r="B18">
        <v>81</v>
      </c>
      <c r="C18" t="s">
        <v>9</v>
      </c>
      <c r="D18">
        <v>9</v>
      </c>
      <c r="E18" t="s">
        <v>12</v>
      </c>
      <c r="F18" t="s">
        <v>12</v>
      </c>
    </row>
    <row r="19" spans="1:6" x14ac:dyDescent="0.2">
      <c r="A19">
        <v>2018</v>
      </c>
      <c r="B19">
        <v>68</v>
      </c>
      <c r="C19" t="s">
        <v>9</v>
      </c>
      <c r="D19">
        <v>2</v>
      </c>
      <c r="E19" t="s">
        <v>12</v>
      </c>
      <c r="F19" t="s">
        <v>12</v>
      </c>
    </row>
    <row r="20" spans="1:6" x14ac:dyDescent="0.2">
      <c r="A20">
        <v>2019</v>
      </c>
      <c r="B20">
        <v>27</v>
      </c>
      <c r="C20" t="s">
        <v>6</v>
      </c>
      <c r="D20">
        <v>1</v>
      </c>
      <c r="E20" t="s">
        <v>11</v>
      </c>
      <c r="F20" t="s">
        <v>12</v>
      </c>
    </row>
    <row r="21" spans="1:6" x14ac:dyDescent="0.2">
      <c r="A21">
        <v>2020</v>
      </c>
      <c r="B21">
        <v>72</v>
      </c>
      <c r="C21" t="s">
        <v>9</v>
      </c>
      <c r="D21">
        <v>5</v>
      </c>
      <c r="E21" t="s">
        <v>11</v>
      </c>
      <c r="F21" t="s">
        <v>12</v>
      </c>
    </row>
    <row r="22" spans="1:6" x14ac:dyDescent="0.2">
      <c r="A22">
        <v>2021</v>
      </c>
      <c r="B22">
        <v>47</v>
      </c>
      <c r="C22" t="s">
        <v>10</v>
      </c>
      <c r="D22">
        <v>12</v>
      </c>
      <c r="E22" t="s">
        <v>11</v>
      </c>
      <c r="F22" t="s">
        <v>12</v>
      </c>
    </row>
    <row r="23" spans="1:6" x14ac:dyDescent="0.2">
      <c r="A23">
        <v>2022</v>
      </c>
      <c r="B23">
        <v>54</v>
      </c>
      <c r="C23" t="s">
        <v>9</v>
      </c>
      <c r="D23">
        <v>11</v>
      </c>
      <c r="E23" t="s">
        <v>11</v>
      </c>
      <c r="F23" t="s">
        <v>12</v>
      </c>
    </row>
    <row r="24" spans="1:6" x14ac:dyDescent="0.2">
      <c r="A24">
        <v>2023</v>
      </c>
      <c r="B24">
        <v>60</v>
      </c>
      <c r="C24" t="s">
        <v>6</v>
      </c>
      <c r="D24">
        <v>6</v>
      </c>
      <c r="E24" t="s">
        <v>11</v>
      </c>
      <c r="F24" t="s">
        <v>12</v>
      </c>
    </row>
    <row r="25" spans="1:6" x14ac:dyDescent="0.2">
      <c r="A25">
        <v>2024</v>
      </c>
      <c r="B25">
        <v>23</v>
      </c>
      <c r="C25" t="s">
        <v>9</v>
      </c>
      <c r="D25">
        <v>5</v>
      </c>
      <c r="E25" t="s">
        <v>11</v>
      </c>
      <c r="F25" t="s">
        <v>12</v>
      </c>
    </row>
    <row r="26" spans="1:6" x14ac:dyDescent="0.2">
      <c r="A26">
        <v>2025</v>
      </c>
      <c r="B26">
        <v>89</v>
      </c>
      <c r="C26" t="s">
        <v>8</v>
      </c>
      <c r="D26">
        <v>6</v>
      </c>
      <c r="E26" t="s">
        <v>11</v>
      </c>
      <c r="F26" t="s">
        <v>12</v>
      </c>
    </row>
    <row r="27" spans="1:6" x14ac:dyDescent="0.2">
      <c r="A27">
        <v>2026</v>
      </c>
      <c r="B27">
        <v>84</v>
      </c>
      <c r="C27" t="s">
        <v>8</v>
      </c>
      <c r="D27">
        <v>1</v>
      </c>
      <c r="E27" t="s">
        <v>12</v>
      </c>
      <c r="F27" t="s">
        <v>12</v>
      </c>
    </row>
    <row r="28" spans="1:6" x14ac:dyDescent="0.2">
      <c r="A28">
        <v>2027</v>
      </c>
      <c r="B28">
        <v>54</v>
      </c>
      <c r="C28" t="s">
        <v>8</v>
      </c>
      <c r="D28">
        <v>8</v>
      </c>
      <c r="E28" t="s">
        <v>11</v>
      </c>
      <c r="F28" t="s">
        <v>11</v>
      </c>
    </row>
    <row r="29" spans="1:6" x14ac:dyDescent="0.2">
      <c r="A29">
        <v>2028</v>
      </c>
      <c r="B29">
        <v>78</v>
      </c>
      <c r="C29" t="s">
        <v>9</v>
      </c>
      <c r="D29">
        <v>2</v>
      </c>
      <c r="E29" t="s">
        <v>11</v>
      </c>
      <c r="F29" t="s">
        <v>12</v>
      </c>
    </row>
    <row r="30" spans="1:6" x14ac:dyDescent="0.2">
      <c r="A30">
        <v>2029</v>
      </c>
      <c r="B30">
        <v>30</v>
      </c>
      <c r="C30" t="s">
        <v>10</v>
      </c>
      <c r="D30">
        <v>3</v>
      </c>
      <c r="E30" t="s">
        <v>11</v>
      </c>
      <c r="F30" t="s">
        <v>12</v>
      </c>
    </row>
    <row r="31" spans="1:6" x14ac:dyDescent="0.2">
      <c r="A31">
        <v>2030</v>
      </c>
      <c r="B31">
        <v>42</v>
      </c>
      <c r="C31" t="s">
        <v>8</v>
      </c>
      <c r="D31">
        <v>11</v>
      </c>
      <c r="E31" t="s">
        <v>12</v>
      </c>
      <c r="F31" t="s">
        <v>12</v>
      </c>
    </row>
    <row r="32" spans="1:6" x14ac:dyDescent="0.2">
      <c r="A32">
        <v>2031</v>
      </c>
      <c r="B32">
        <v>38</v>
      </c>
      <c r="C32" t="s">
        <v>10</v>
      </c>
      <c r="D32">
        <v>3</v>
      </c>
      <c r="E32" t="s">
        <v>11</v>
      </c>
      <c r="F32" t="s">
        <v>12</v>
      </c>
    </row>
    <row r="33" spans="1:6" x14ac:dyDescent="0.2">
      <c r="A33">
        <v>2032</v>
      </c>
      <c r="B33">
        <v>35</v>
      </c>
      <c r="C33" t="s">
        <v>9</v>
      </c>
      <c r="D33">
        <v>8</v>
      </c>
      <c r="E33" t="s">
        <v>11</v>
      </c>
      <c r="F33" t="s">
        <v>11</v>
      </c>
    </row>
    <row r="34" spans="1:6" x14ac:dyDescent="0.2">
      <c r="A34">
        <v>2033</v>
      </c>
      <c r="B34">
        <v>47</v>
      </c>
      <c r="C34" t="s">
        <v>9</v>
      </c>
      <c r="D34">
        <v>11</v>
      </c>
      <c r="E34" t="s">
        <v>11</v>
      </c>
      <c r="F34" t="s">
        <v>12</v>
      </c>
    </row>
    <row r="35" spans="1:6" x14ac:dyDescent="0.2">
      <c r="A35">
        <v>2034</v>
      </c>
      <c r="B35">
        <v>50</v>
      </c>
      <c r="C35" t="s">
        <v>10</v>
      </c>
      <c r="D35">
        <v>8</v>
      </c>
      <c r="E35" t="s">
        <v>11</v>
      </c>
      <c r="F35" t="s">
        <v>12</v>
      </c>
    </row>
    <row r="36" spans="1:6" x14ac:dyDescent="0.2">
      <c r="A36">
        <v>2035</v>
      </c>
      <c r="B36">
        <v>72</v>
      </c>
      <c r="C36" t="s">
        <v>10</v>
      </c>
      <c r="D36">
        <v>4</v>
      </c>
      <c r="E36" t="s">
        <v>11</v>
      </c>
      <c r="F36" t="s">
        <v>12</v>
      </c>
    </row>
    <row r="37" spans="1:6" x14ac:dyDescent="0.2">
      <c r="A37">
        <v>2036</v>
      </c>
      <c r="B37">
        <v>46</v>
      </c>
      <c r="C37" t="s">
        <v>8</v>
      </c>
      <c r="D37">
        <v>11</v>
      </c>
      <c r="E37" t="s">
        <v>11</v>
      </c>
      <c r="F37" t="s">
        <v>12</v>
      </c>
    </row>
    <row r="38" spans="1:6" x14ac:dyDescent="0.2">
      <c r="A38">
        <v>2037</v>
      </c>
      <c r="B38">
        <v>26</v>
      </c>
      <c r="C38" t="s">
        <v>7</v>
      </c>
      <c r="D38">
        <v>7</v>
      </c>
      <c r="E38" t="s">
        <v>12</v>
      </c>
      <c r="F38" t="s">
        <v>11</v>
      </c>
    </row>
    <row r="39" spans="1:6" x14ac:dyDescent="0.2">
      <c r="A39">
        <v>2038</v>
      </c>
      <c r="B39">
        <v>34</v>
      </c>
      <c r="C39" t="s">
        <v>6</v>
      </c>
      <c r="D39">
        <v>2</v>
      </c>
      <c r="E39" t="s">
        <v>11</v>
      </c>
      <c r="F39" t="s">
        <v>12</v>
      </c>
    </row>
    <row r="40" spans="1:6" x14ac:dyDescent="0.2">
      <c r="A40">
        <v>2039</v>
      </c>
      <c r="B40">
        <v>74</v>
      </c>
      <c r="C40" t="s">
        <v>10</v>
      </c>
      <c r="D40">
        <v>9</v>
      </c>
      <c r="E40" t="s">
        <v>11</v>
      </c>
      <c r="F40" t="s">
        <v>11</v>
      </c>
    </row>
    <row r="41" spans="1:6" x14ac:dyDescent="0.2">
      <c r="A41">
        <v>2040</v>
      </c>
      <c r="B41">
        <v>21</v>
      </c>
      <c r="C41" t="s">
        <v>8</v>
      </c>
      <c r="D41">
        <v>5</v>
      </c>
      <c r="E41" t="s">
        <v>11</v>
      </c>
      <c r="F41" t="s">
        <v>11</v>
      </c>
    </row>
    <row r="42" spans="1:6" x14ac:dyDescent="0.2">
      <c r="A42">
        <v>2041</v>
      </c>
      <c r="B42">
        <v>63</v>
      </c>
      <c r="C42" t="s">
        <v>10</v>
      </c>
      <c r="D42">
        <v>2</v>
      </c>
      <c r="E42" t="s">
        <v>11</v>
      </c>
      <c r="F42" t="s">
        <v>12</v>
      </c>
    </row>
    <row r="43" spans="1:6" x14ac:dyDescent="0.2">
      <c r="A43">
        <v>2042</v>
      </c>
      <c r="B43">
        <v>78</v>
      </c>
      <c r="C43" t="s">
        <v>8</v>
      </c>
      <c r="D43">
        <v>14</v>
      </c>
      <c r="E43" t="s">
        <v>12</v>
      </c>
      <c r="F43" t="s">
        <v>12</v>
      </c>
    </row>
    <row r="44" spans="1:6" x14ac:dyDescent="0.2">
      <c r="A44">
        <v>2043</v>
      </c>
      <c r="B44">
        <v>75</v>
      </c>
      <c r="C44" t="s">
        <v>8</v>
      </c>
      <c r="D44">
        <v>7</v>
      </c>
      <c r="E44" t="s">
        <v>12</v>
      </c>
      <c r="F44" t="s">
        <v>11</v>
      </c>
    </row>
    <row r="45" spans="1:6" x14ac:dyDescent="0.2">
      <c r="A45">
        <v>2044</v>
      </c>
      <c r="B45">
        <v>45</v>
      </c>
      <c r="C45" t="s">
        <v>10</v>
      </c>
      <c r="D45">
        <v>6</v>
      </c>
      <c r="E45" t="s">
        <v>11</v>
      </c>
      <c r="F45" t="s">
        <v>12</v>
      </c>
    </row>
    <row r="46" spans="1:6" x14ac:dyDescent="0.2">
      <c r="A46">
        <v>2045</v>
      </c>
      <c r="B46">
        <v>70</v>
      </c>
      <c r="C46" t="s">
        <v>9</v>
      </c>
      <c r="D46">
        <v>10</v>
      </c>
      <c r="E46" t="s">
        <v>11</v>
      </c>
      <c r="F46" t="s">
        <v>12</v>
      </c>
    </row>
    <row r="47" spans="1:6" x14ac:dyDescent="0.2">
      <c r="A47">
        <v>2046</v>
      </c>
      <c r="B47">
        <v>76</v>
      </c>
      <c r="C47" t="s">
        <v>10</v>
      </c>
      <c r="D47">
        <v>11</v>
      </c>
      <c r="E47" t="s">
        <v>11</v>
      </c>
      <c r="F47" t="s">
        <v>12</v>
      </c>
    </row>
    <row r="48" spans="1:6" x14ac:dyDescent="0.2">
      <c r="A48">
        <v>2047</v>
      </c>
      <c r="B48">
        <v>69</v>
      </c>
      <c r="C48" t="s">
        <v>9</v>
      </c>
      <c r="D48">
        <v>1</v>
      </c>
      <c r="E48" t="s">
        <v>11</v>
      </c>
      <c r="F48" t="s">
        <v>11</v>
      </c>
    </row>
    <row r="49" spans="1:6" x14ac:dyDescent="0.2">
      <c r="A49">
        <v>2048</v>
      </c>
      <c r="B49">
        <v>32</v>
      </c>
      <c r="C49" t="s">
        <v>10</v>
      </c>
      <c r="D49">
        <v>4</v>
      </c>
      <c r="E49" t="s">
        <v>11</v>
      </c>
      <c r="F49" t="s">
        <v>11</v>
      </c>
    </row>
    <row r="50" spans="1:6" x14ac:dyDescent="0.2">
      <c r="A50">
        <v>2049</v>
      </c>
      <c r="B50">
        <v>38</v>
      </c>
      <c r="C50" t="s">
        <v>10</v>
      </c>
      <c r="D50">
        <v>2</v>
      </c>
      <c r="E50" t="s">
        <v>11</v>
      </c>
      <c r="F50" t="s">
        <v>12</v>
      </c>
    </row>
    <row r="51" spans="1:6" x14ac:dyDescent="0.2">
      <c r="A51">
        <v>2050</v>
      </c>
      <c r="B51">
        <v>21</v>
      </c>
      <c r="C51" t="s">
        <v>10</v>
      </c>
      <c r="D51">
        <v>4</v>
      </c>
      <c r="E51" t="s">
        <v>12</v>
      </c>
      <c r="F51" t="s">
        <v>12</v>
      </c>
    </row>
    <row r="52" spans="1:6" x14ac:dyDescent="0.2">
      <c r="A52">
        <v>2051</v>
      </c>
      <c r="B52">
        <v>71</v>
      </c>
      <c r="C52" t="s">
        <v>10</v>
      </c>
      <c r="D52">
        <v>8</v>
      </c>
      <c r="E52" t="s">
        <v>11</v>
      </c>
      <c r="F52" t="s">
        <v>12</v>
      </c>
    </row>
    <row r="53" spans="1:6" x14ac:dyDescent="0.2">
      <c r="A53">
        <v>2052</v>
      </c>
      <c r="B53">
        <v>64</v>
      </c>
      <c r="C53" t="s">
        <v>6</v>
      </c>
      <c r="D53">
        <v>8</v>
      </c>
      <c r="E53" t="s">
        <v>11</v>
      </c>
      <c r="F53" t="s">
        <v>12</v>
      </c>
    </row>
    <row r="54" spans="1:6" x14ac:dyDescent="0.2">
      <c r="A54">
        <v>2053</v>
      </c>
      <c r="B54">
        <v>68</v>
      </c>
      <c r="C54" t="s">
        <v>6</v>
      </c>
      <c r="D54">
        <v>8</v>
      </c>
      <c r="E54" t="s">
        <v>11</v>
      </c>
      <c r="F54" t="s">
        <v>12</v>
      </c>
    </row>
    <row r="55" spans="1:6" x14ac:dyDescent="0.2">
      <c r="A55">
        <v>2054</v>
      </c>
      <c r="B55">
        <v>76</v>
      </c>
      <c r="C55" t="s">
        <v>7</v>
      </c>
      <c r="D55">
        <v>6</v>
      </c>
      <c r="E55" t="s">
        <v>12</v>
      </c>
      <c r="F55" t="s">
        <v>12</v>
      </c>
    </row>
    <row r="56" spans="1:6" x14ac:dyDescent="0.2">
      <c r="A56">
        <v>2055</v>
      </c>
      <c r="B56">
        <v>69</v>
      </c>
      <c r="C56" t="s">
        <v>7</v>
      </c>
      <c r="D56">
        <v>4</v>
      </c>
      <c r="E56" t="s">
        <v>11</v>
      </c>
      <c r="F56" t="s">
        <v>11</v>
      </c>
    </row>
    <row r="57" spans="1:6" x14ac:dyDescent="0.2">
      <c r="A57">
        <v>2056</v>
      </c>
      <c r="B57">
        <v>23</v>
      </c>
      <c r="C57" t="s">
        <v>6</v>
      </c>
      <c r="D57">
        <v>7</v>
      </c>
      <c r="E57" t="s">
        <v>11</v>
      </c>
      <c r="F57" t="s">
        <v>11</v>
      </c>
    </row>
    <row r="58" spans="1:6" x14ac:dyDescent="0.2">
      <c r="A58">
        <v>2057</v>
      </c>
      <c r="B58">
        <v>87</v>
      </c>
      <c r="C58" t="s">
        <v>6</v>
      </c>
      <c r="D58">
        <v>14</v>
      </c>
      <c r="E58" t="s">
        <v>11</v>
      </c>
      <c r="F58" t="s">
        <v>11</v>
      </c>
    </row>
    <row r="59" spans="1:6" x14ac:dyDescent="0.2">
      <c r="A59">
        <v>2058</v>
      </c>
      <c r="B59">
        <v>31</v>
      </c>
      <c r="C59" t="s">
        <v>7</v>
      </c>
      <c r="D59">
        <v>4</v>
      </c>
      <c r="E59" t="s">
        <v>11</v>
      </c>
      <c r="F59" t="s">
        <v>12</v>
      </c>
    </row>
    <row r="60" spans="1:6" x14ac:dyDescent="0.2">
      <c r="A60">
        <v>2059</v>
      </c>
      <c r="B60">
        <v>41</v>
      </c>
      <c r="C60" t="s">
        <v>9</v>
      </c>
      <c r="D60">
        <v>6</v>
      </c>
      <c r="E60" t="s">
        <v>11</v>
      </c>
      <c r="F60" t="s">
        <v>12</v>
      </c>
    </row>
    <row r="61" spans="1:6" x14ac:dyDescent="0.2">
      <c r="A61">
        <v>2060</v>
      </c>
      <c r="B61">
        <v>23</v>
      </c>
      <c r="C61" t="s">
        <v>8</v>
      </c>
      <c r="D61">
        <v>2</v>
      </c>
      <c r="E61" t="s">
        <v>11</v>
      </c>
      <c r="F61" t="s">
        <v>11</v>
      </c>
    </row>
    <row r="62" spans="1:6" x14ac:dyDescent="0.2">
      <c r="A62">
        <v>2061</v>
      </c>
      <c r="B62">
        <v>31</v>
      </c>
      <c r="C62" t="s">
        <v>9</v>
      </c>
      <c r="D62">
        <v>6</v>
      </c>
      <c r="E62" t="s">
        <v>11</v>
      </c>
      <c r="F62" t="s">
        <v>12</v>
      </c>
    </row>
    <row r="63" spans="1:6" x14ac:dyDescent="0.2">
      <c r="A63">
        <v>2062</v>
      </c>
      <c r="B63">
        <v>23</v>
      </c>
      <c r="C63" t="s">
        <v>7</v>
      </c>
      <c r="D63">
        <v>10</v>
      </c>
      <c r="E63" t="s">
        <v>11</v>
      </c>
      <c r="F63" t="s">
        <v>12</v>
      </c>
    </row>
    <row r="64" spans="1:6" x14ac:dyDescent="0.2">
      <c r="A64">
        <v>2063</v>
      </c>
      <c r="B64">
        <v>26</v>
      </c>
      <c r="C64" t="s">
        <v>9</v>
      </c>
      <c r="D64">
        <v>2</v>
      </c>
      <c r="E64" t="s">
        <v>11</v>
      </c>
      <c r="F64" t="s">
        <v>12</v>
      </c>
    </row>
    <row r="65" spans="1:6" x14ac:dyDescent="0.2">
      <c r="A65">
        <v>2064</v>
      </c>
      <c r="B65">
        <v>29</v>
      </c>
      <c r="C65" t="s">
        <v>10</v>
      </c>
      <c r="D65">
        <v>4</v>
      </c>
      <c r="E65" t="s">
        <v>11</v>
      </c>
      <c r="F65" t="s">
        <v>11</v>
      </c>
    </row>
    <row r="66" spans="1:6" x14ac:dyDescent="0.2">
      <c r="A66">
        <v>2065</v>
      </c>
      <c r="B66">
        <v>34</v>
      </c>
      <c r="C66" t="s">
        <v>7</v>
      </c>
      <c r="D66">
        <v>14</v>
      </c>
      <c r="E66" t="s">
        <v>11</v>
      </c>
      <c r="F66" t="s">
        <v>12</v>
      </c>
    </row>
    <row r="67" spans="1:6" x14ac:dyDescent="0.2">
      <c r="A67">
        <v>2066</v>
      </c>
      <c r="B67">
        <v>32</v>
      </c>
      <c r="C67" t="s">
        <v>8</v>
      </c>
      <c r="D67">
        <v>10</v>
      </c>
      <c r="E67" t="s">
        <v>11</v>
      </c>
      <c r="F67" t="s">
        <v>12</v>
      </c>
    </row>
    <row r="68" spans="1:6" x14ac:dyDescent="0.2">
      <c r="A68">
        <v>2067</v>
      </c>
      <c r="B68">
        <v>74</v>
      </c>
      <c r="C68" t="s">
        <v>8</v>
      </c>
      <c r="D68">
        <v>2</v>
      </c>
      <c r="E68" t="s">
        <v>11</v>
      </c>
      <c r="F68" t="s">
        <v>12</v>
      </c>
    </row>
    <row r="69" spans="1:6" x14ac:dyDescent="0.2">
      <c r="A69">
        <v>2068</v>
      </c>
      <c r="B69">
        <v>47</v>
      </c>
      <c r="C69" t="s">
        <v>7</v>
      </c>
      <c r="D69">
        <v>6</v>
      </c>
      <c r="E69" t="s">
        <v>11</v>
      </c>
      <c r="F69" t="s">
        <v>11</v>
      </c>
    </row>
    <row r="70" spans="1:6" x14ac:dyDescent="0.2">
      <c r="A70">
        <v>2069</v>
      </c>
      <c r="B70">
        <v>58</v>
      </c>
      <c r="C70" t="s">
        <v>10</v>
      </c>
      <c r="D70">
        <v>14</v>
      </c>
      <c r="E70" t="s">
        <v>11</v>
      </c>
      <c r="F70" t="s">
        <v>11</v>
      </c>
    </row>
    <row r="71" spans="1:6" x14ac:dyDescent="0.2">
      <c r="A71">
        <v>2070</v>
      </c>
      <c r="B71">
        <v>37</v>
      </c>
      <c r="C71" t="s">
        <v>6</v>
      </c>
      <c r="D71">
        <v>7</v>
      </c>
      <c r="E71" t="s">
        <v>11</v>
      </c>
      <c r="F71" t="s">
        <v>12</v>
      </c>
    </row>
    <row r="72" spans="1:6" x14ac:dyDescent="0.2">
      <c r="A72">
        <v>2071</v>
      </c>
      <c r="B72">
        <v>81</v>
      </c>
      <c r="C72" t="s">
        <v>10</v>
      </c>
      <c r="D72">
        <v>11</v>
      </c>
      <c r="E72" t="s">
        <v>11</v>
      </c>
      <c r="F72" t="s">
        <v>12</v>
      </c>
    </row>
    <row r="73" spans="1:6" x14ac:dyDescent="0.2">
      <c r="A73">
        <v>2072</v>
      </c>
      <c r="B73">
        <v>85</v>
      </c>
      <c r="C73" t="s">
        <v>10</v>
      </c>
      <c r="D73">
        <v>14</v>
      </c>
      <c r="E73" t="s">
        <v>12</v>
      </c>
      <c r="F73" t="s">
        <v>11</v>
      </c>
    </row>
    <row r="74" spans="1:6" x14ac:dyDescent="0.2">
      <c r="A74">
        <v>2073</v>
      </c>
      <c r="B74">
        <v>67</v>
      </c>
      <c r="C74" t="s">
        <v>8</v>
      </c>
      <c r="D74">
        <v>2</v>
      </c>
      <c r="E74" t="s">
        <v>12</v>
      </c>
      <c r="F74" t="s">
        <v>12</v>
      </c>
    </row>
    <row r="75" spans="1:6" x14ac:dyDescent="0.2">
      <c r="A75">
        <v>2074</v>
      </c>
      <c r="B75">
        <v>36</v>
      </c>
      <c r="C75" t="s">
        <v>9</v>
      </c>
      <c r="D75">
        <v>6</v>
      </c>
      <c r="E75" t="s">
        <v>11</v>
      </c>
      <c r="F75" t="s">
        <v>12</v>
      </c>
    </row>
    <row r="76" spans="1:6" x14ac:dyDescent="0.2">
      <c r="A76">
        <v>2075</v>
      </c>
      <c r="B76">
        <v>25</v>
      </c>
      <c r="C76" t="s">
        <v>9</v>
      </c>
      <c r="D76">
        <v>1</v>
      </c>
      <c r="E76" t="s">
        <v>11</v>
      </c>
      <c r="F76" t="s">
        <v>12</v>
      </c>
    </row>
    <row r="77" spans="1:6" x14ac:dyDescent="0.2">
      <c r="A77">
        <v>2076</v>
      </c>
      <c r="B77">
        <v>66</v>
      </c>
      <c r="C77" t="s">
        <v>9</v>
      </c>
      <c r="D77">
        <v>8</v>
      </c>
      <c r="E77" t="s">
        <v>12</v>
      </c>
      <c r="F77" t="s">
        <v>12</v>
      </c>
    </row>
    <row r="78" spans="1:6" x14ac:dyDescent="0.2">
      <c r="A78">
        <v>2077</v>
      </c>
      <c r="B78">
        <v>35</v>
      </c>
      <c r="C78" t="s">
        <v>8</v>
      </c>
      <c r="D78">
        <v>1</v>
      </c>
      <c r="E78" t="s">
        <v>12</v>
      </c>
      <c r="F78" t="s">
        <v>12</v>
      </c>
    </row>
    <row r="79" spans="1:6" x14ac:dyDescent="0.2">
      <c r="A79">
        <v>2078</v>
      </c>
      <c r="B79">
        <v>79</v>
      </c>
      <c r="C79" t="s">
        <v>8</v>
      </c>
      <c r="D79">
        <v>13</v>
      </c>
      <c r="E79" t="s">
        <v>11</v>
      </c>
      <c r="F79" t="s">
        <v>12</v>
      </c>
    </row>
    <row r="80" spans="1:6" x14ac:dyDescent="0.2">
      <c r="A80">
        <v>2079</v>
      </c>
      <c r="B80">
        <v>60</v>
      </c>
      <c r="C80" t="s">
        <v>8</v>
      </c>
      <c r="D80">
        <v>11</v>
      </c>
      <c r="E80" t="s">
        <v>11</v>
      </c>
      <c r="F80" t="s">
        <v>12</v>
      </c>
    </row>
    <row r="81" spans="1:6" x14ac:dyDescent="0.2">
      <c r="A81">
        <v>2080</v>
      </c>
      <c r="B81">
        <v>45</v>
      </c>
      <c r="C81" t="s">
        <v>6</v>
      </c>
      <c r="D81">
        <v>4</v>
      </c>
      <c r="E81" t="s">
        <v>12</v>
      </c>
      <c r="F81" t="s">
        <v>12</v>
      </c>
    </row>
    <row r="82" spans="1:6" x14ac:dyDescent="0.2">
      <c r="A82">
        <v>2081</v>
      </c>
      <c r="B82">
        <v>65</v>
      </c>
      <c r="C82" t="s">
        <v>6</v>
      </c>
      <c r="D82">
        <v>1</v>
      </c>
      <c r="E82" t="s">
        <v>12</v>
      </c>
      <c r="F82" t="s">
        <v>12</v>
      </c>
    </row>
    <row r="83" spans="1:6" x14ac:dyDescent="0.2">
      <c r="A83">
        <v>2082</v>
      </c>
      <c r="B83">
        <v>69</v>
      </c>
      <c r="C83" t="s">
        <v>9</v>
      </c>
      <c r="D83">
        <v>13</v>
      </c>
      <c r="E83" t="s">
        <v>11</v>
      </c>
      <c r="F83" t="s">
        <v>11</v>
      </c>
    </row>
    <row r="84" spans="1:6" x14ac:dyDescent="0.2">
      <c r="A84">
        <v>2083</v>
      </c>
      <c r="B84">
        <v>20</v>
      </c>
      <c r="C84" t="s">
        <v>10</v>
      </c>
      <c r="D84">
        <v>7</v>
      </c>
      <c r="E84" t="s">
        <v>11</v>
      </c>
      <c r="F84" t="s">
        <v>12</v>
      </c>
    </row>
    <row r="85" spans="1:6" x14ac:dyDescent="0.2">
      <c r="A85">
        <v>2084</v>
      </c>
      <c r="B85">
        <v>55</v>
      </c>
      <c r="C85" t="s">
        <v>10</v>
      </c>
      <c r="D85">
        <v>3</v>
      </c>
      <c r="E85" t="s">
        <v>11</v>
      </c>
      <c r="F85" t="s">
        <v>12</v>
      </c>
    </row>
    <row r="86" spans="1:6" x14ac:dyDescent="0.2">
      <c r="A86">
        <v>2085</v>
      </c>
      <c r="B86">
        <v>49</v>
      </c>
      <c r="C86" t="s">
        <v>10</v>
      </c>
      <c r="D86">
        <v>8</v>
      </c>
      <c r="E86" t="s">
        <v>11</v>
      </c>
      <c r="F86" t="s">
        <v>12</v>
      </c>
    </row>
    <row r="87" spans="1:6" x14ac:dyDescent="0.2">
      <c r="A87">
        <v>2086</v>
      </c>
      <c r="B87">
        <v>21</v>
      </c>
      <c r="C87" t="s">
        <v>9</v>
      </c>
      <c r="D87">
        <v>11</v>
      </c>
      <c r="E87" t="s">
        <v>11</v>
      </c>
      <c r="F87" t="s">
        <v>12</v>
      </c>
    </row>
    <row r="88" spans="1:6" x14ac:dyDescent="0.2">
      <c r="A88">
        <v>2087</v>
      </c>
      <c r="B88">
        <v>88</v>
      </c>
      <c r="C88" t="s">
        <v>10</v>
      </c>
      <c r="D88">
        <v>6</v>
      </c>
      <c r="E88" t="s">
        <v>11</v>
      </c>
      <c r="F88" t="s">
        <v>12</v>
      </c>
    </row>
    <row r="89" spans="1:6" x14ac:dyDescent="0.2">
      <c r="A89">
        <v>2088</v>
      </c>
      <c r="B89">
        <v>50</v>
      </c>
      <c r="C89" t="s">
        <v>9</v>
      </c>
      <c r="D89">
        <v>2</v>
      </c>
      <c r="E89" t="s">
        <v>11</v>
      </c>
      <c r="F89" t="s">
        <v>12</v>
      </c>
    </row>
    <row r="90" spans="1:6" x14ac:dyDescent="0.2">
      <c r="A90">
        <v>2089</v>
      </c>
      <c r="B90">
        <v>27</v>
      </c>
      <c r="C90" t="s">
        <v>8</v>
      </c>
      <c r="D90">
        <v>1</v>
      </c>
      <c r="E90" t="s">
        <v>11</v>
      </c>
      <c r="F90" t="s">
        <v>12</v>
      </c>
    </row>
    <row r="91" spans="1:6" x14ac:dyDescent="0.2">
      <c r="A91">
        <v>2090</v>
      </c>
      <c r="B91">
        <v>80</v>
      </c>
      <c r="C91" t="s">
        <v>7</v>
      </c>
      <c r="D91">
        <v>1</v>
      </c>
      <c r="E91" t="s">
        <v>11</v>
      </c>
      <c r="F91" t="s">
        <v>11</v>
      </c>
    </row>
    <row r="92" spans="1:6" x14ac:dyDescent="0.2">
      <c r="A92">
        <v>2091</v>
      </c>
      <c r="B92">
        <v>85</v>
      </c>
      <c r="C92" t="s">
        <v>9</v>
      </c>
      <c r="D92">
        <v>3</v>
      </c>
      <c r="E92" t="s">
        <v>12</v>
      </c>
      <c r="F92" t="s">
        <v>12</v>
      </c>
    </row>
    <row r="93" spans="1:6" x14ac:dyDescent="0.2">
      <c r="A93">
        <v>2092</v>
      </c>
      <c r="B93">
        <v>87</v>
      </c>
      <c r="C93" t="s">
        <v>6</v>
      </c>
      <c r="D93">
        <v>7</v>
      </c>
      <c r="E93" t="s">
        <v>11</v>
      </c>
      <c r="F93" t="s">
        <v>12</v>
      </c>
    </row>
    <row r="94" spans="1:6" x14ac:dyDescent="0.2">
      <c r="A94">
        <v>2093</v>
      </c>
      <c r="B94">
        <v>64</v>
      </c>
      <c r="C94" t="s">
        <v>9</v>
      </c>
      <c r="D94">
        <v>6</v>
      </c>
      <c r="E94" t="s">
        <v>11</v>
      </c>
      <c r="F94" t="s">
        <v>12</v>
      </c>
    </row>
    <row r="95" spans="1:6" x14ac:dyDescent="0.2">
      <c r="A95">
        <v>2094</v>
      </c>
      <c r="B95">
        <v>71</v>
      </c>
      <c r="C95" t="s">
        <v>7</v>
      </c>
      <c r="D95">
        <v>14</v>
      </c>
      <c r="E95" t="s">
        <v>11</v>
      </c>
      <c r="F95" t="s">
        <v>11</v>
      </c>
    </row>
    <row r="96" spans="1:6" x14ac:dyDescent="0.2">
      <c r="A96">
        <v>2095</v>
      </c>
      <c r="B96">
        <v>27</v>
      </c>
      <c r="C96" t="s">
        <v>8</v>
      </c>
      <c r="D96">
        <v>14</v>
      </c>
      <c r="E96" t="s">
        <v>12</v>
      </c>
      <c r="F96" t="s">
        <v>12</v>
      </c>
    </row>
    <row r="97" spans="1:6" x14ac:dyDescent="0.2">
      <c r="A97">
        <v>2096</v>
      </c>
      <c r="B97">
        <v>33</v>
      </c>
      <c r="C97" t="s">
        <v>6</v>
      </c>
      <c r="D97">
        <v>13</v>
      </c>
      <c r="E97" t="s">
        <v>11</v>
      </c>
      <c r="F97" t="s">
        <v>12</v>
      </c>
    </row>
    <row r="98" spans="1:6" x14ac:dyDescent="0.2">
      <c r="A98">
        <v>2097</v>
      </c>
      <c r="B98">
        <v>48</v>
      </c>
      <c r="C98" t="s">
        <v>9</v>
      </c>
      <c r="D98">
        <v>10</v>
      </c>
      <c r="E98" t="s">
        <v>11</v>
      </c>
      <c r="F98" t="s">
        <v>12</v>
      </c>
    </row>
    <row r="99" spans="1:6" x14ac:dyDescent="0.2">
      <c r="A99">
        <v>2098</v>
      </c>
      <c r="B99">
        <v>83</v>
      </c>
      <c r="C99" t="s">
        <v>8</v>
      </c>
      <c r="D99">
        <v>2</v>
      </c>
      <c r="E99" t="s">
        <v>12</v>
      </c>
      <c r="F99" t="s">
        <v>11</v>
      </c>
    </row>
    <row r="100" spans="1:6" x14ac:dyDescent="0.2">
      <c r="A100">
        <v>2099</v>
      </c>
      <c r="B100">
        <v>56</v>
      </c>
      <c r="C100" t="s">
        <v>7</v>
      </c>
      <c r="D100">
        <v>6</v>
      </c>
      <c r="E100" t="s">
        <v>12</v>
      </c>
      <c r="F100" t="s">
        <v>12</v>
      </c>
    </row>
    <row r="101" spans="1:6" x14ac:dyDescent="0.2">
      <c r="A101">
        <v>2100</v>
      </c>
      <c r="B101">
        <v>60</v>
      </c>
      <c r="C101" t="s">
        <v>7</v>
      </c>
      <c r="D101">
        <v>4</v>
      </c>
      <c r="E101" t="s">
        <v>12</v>
      </c>
      <c r="F101" t="s">
        <v>12</v>
      </c>
    </row>
  </sheetData>
  <sortState xmlns:xlrd2="http://schemas.microsoft.com/office/spreadsheetml/2017/richdata2" ref="A2:F101">
    <sortCondition ref="A2:A10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0C321-F884-E842-936F-A01CF8199E6F}">
  <dimension ref="A1:V159"/>
  <sheetViews>
    <sheetView showGridLines="0" zoomScale="90" zoomScaleNormal="90" workbookViewId="0">
      <selection activeCell="H101" sqref="H79:H101"/>
    </sheetView>
  </sheetViews>
  <sheetFormatPr baseColWidth="10" defaultRowHeight="15" x14ac:dyDescent="0.2"/>
  <cols>
    <col min="1" max="4" width="17.83203125" customWidth="1"/>
    <col min="5" max="6" width="17.83203125" style="30" customWidth="1"/>
    <col min="7" max="7" width="16.6640625" style="30" bestFit="1" customWidth="1"/>
    <col min="8" max="10" width="22.5" style="30" customWidth="1"/>
    <col min="11" max="11" width="22.5" style="30" bestFit="1" customWidth="1"/>
    <col min="12" max="12" width="15.1640625" style="30" bestFit="1" customWidth="1"/>
    <col min="13" max="13" width="26.1640625" style="30" bestFit="1" customWidth="1"/>
    <col min="14" max="14" width="24" bestFit="1" customWidth="1"/>
    <col min="15" max="15" width="29" bestFit="1" customWidth="1"/>
    <col min="16" max="16" width="22.83203125" bestFit="1" customWidth="1"/>
    <col min="17" max="17" width="20.83203125" bestFit="1" customWidth="1"/>
    <col min="18" max="18" width="29" bestFit="1" customWidth="1"/>
    <col min="19" max="19" width="22.83203125" bestFit="1" customWidth="1"/>
    <col min="20" max="20" width="20.83203125" bestFit="1" customWidth="1"/>
    <col min="21" max="21" width="29" bestFit="1" customWidth="1"/>
    <col min="22" max="22" width="22.83203125" bestFit="1" customWidth="1"/>
    <col min="23" max="23" width="20.83203125" bestFit="1" customWidth="1"/>
    <col min="24" max="24" width="29" bestFit="1" customWidth="1"/>
    <col min="25" max="25" width="22.83203125" bestFit="1" customWidth="1"/>
    <col min="26" max="26" width="20.83203125" bestFit="1" customWidth="1"/>
    <col min="27" max="27" width="29" bestFit="1" customWidth="1"/>
    <col min="28" max="28" width="27" bestFit="1" customWidth="1"/>
    <col min="29" max="29" width="25.1640625" bestFit="1" customWidth="1"/>
    <col min="30" max="30" width="33.33203125" bestFit="1" customWidth="1"/>
    <col min="31" max="31" width="29.1640625" bestFit="1" customWidth="1"/>
    <col min="32" max="32" width="30.5" bestFit="1" customWidth="1"/>
    <col min="33" max="33" width="33.33203125" bestFit="1" customWidth="1"/>
    <col min="34" max="34" width="3.83203125" bestFit="1" customWidth="1"/>
    <col min="35" max="35" width="6.33203125" bestFit="1" customWidth="1"/>
    <col min="36" max="37" width="3.83203125" bestFit="1" customWidth="1"/>
    <col min="38" max="38" width="6.33203125" bestFit="1" customWidth="1"/>
    <col min="39" max="40" width="3.83203125" bestFit="1" customWidth="1"/>
    <col min="41" max="41" width="6.33203125" bestFit="1" customWidth="1"/>
    <col min="42" max="42" width="4.83203125" bestFit="1" customWidth="1"/>
    <col min="43" max="43" width="7.33203125" bestFit="1" customWidth="1"/>
    <col min="44" max="44" width="4.83203125" bestFit="1" customWidth="1"/>
    <col min="45" max="45" width="7.33203125" bestFit="1" customWidth="1"/>
    <col min="46" max="46" width="4.83203125" bestFit="1" customWidth="1"/>
    <col min="47" max="47" width="7.33203125" bestFit="1" customWidth="1"/>
    <col min="48" max="48" width="4.83203125" bestFit="1" customWidth="1"/>
    <col min="49" max="49" width="3.83203125" bestFit="1" customWidth="1"/>
    <col min="50" max="50" width="7.33203125" bestFit="1" customWidth="1"/>
    <col min="51" max="51" width="4.83203125" bestFit="1" customWidth="1"/>
    <col min="52" max="52" width="3.83203125" bestFit="1" customWidth="1"/>
    <col min="53" max="53" width="7.33203125" bestFit="1" customWidth="1"/>
    <col min="54" max="54" width="10" bestFit="1" customWidth="1"/>
  </cols>
  <sheetData>
    <row r="1" spans="1:13" s="30" customFormat="1" x14ac:dyDescent="0.2">
      <c r="A1" s="1" t="s">
        <v>0</v>
      </c>
      <c r="B1" s="1" t="s">
        <v>1</v>
      </c>
      <c r="C1" s="1" t="s">
        <v>2</v>
      </c>
      <c r="D1" s="1" t="s">
        <v>3</v>
      </c>
      <c r="E1" s="1" t="s">
        <v>67</v>
      </c>
      <c r="F1" s="1" t="s">
        <v>66</v>
      </c>
      <c r="G1" s="1" t="s">
        <v>27</v>
      </c>
      <c r="H1" s="1" t="s">
        <v>5</v>
      </c>
      <c r="I1" s="1" t="s">
        <v>4</v>
      </c>
      <c r="J1" s="1" t="s">
        <v>2</v>
      </c>
      <c r="K1" s="16"/>
      <c r="L1" s="31" t="s">
        <v>14</v>
      </c>
      <c r="M1" s="32"/>
    </row>
    <row r="2" spans="1:13" x14ac:dyDescent="0.2">
      <c r="A2">
        <v>2019</v>
      </c>
      <c r="B2" s="30">
        <v>27</v>
      </c>
      <c r="C2" s="30" t="s">
        <v>6</v>
      </c>
      <c r="D2" s="30">
        <v>1</v>
      </c>
      <c r="E2" s="30">
        <f t="shared" ref="E2:E33" si="0">IF(H2="Yes", 1, 0)</f>
        <v>0</v>
      </c>
      <c r="F2" s="30">
        <f t="shared" ref="F2:F33" si="1">IF(I2="Yes",1,0)</f>
        <v>1</v>
      </c>
      <c r="G2" s="30" t="str">
        <f t="shared" ref="G2:G33" si="2">IF(B2&lt;=40, "0–40", IF(B2&lt;=60, "41–60", IF(B2&lt;=80, "61–80", "81+")))</f>
        <v>0–40</v>
      </c>
      <c r="H2" s="30" t="s">
        <v>12</v>
      </c>
      <c r="I2" s="30" t="s">
        <v>11</v>
      </c>
      <c r="J2" s="30" t="s">
        <v>6</v>
      </c>
      <c r="K2"/>
      <c r="L2" s="9" t="s">
        <v>2</v>
      </c>
      <c r="M2" s="9" t="s">
        <v>13</v>
      </c>
    </row>
    <row r="3" spans="1:13" x14ac:dyDescent="0.2">
      <c r="A3">
        <v>2096</v>
      </c>
      <c r="B3" s="30">
        <v>33</v>
      </c>
      <c r="C3" s="30" t="s">
        <v>6</v>
      </c>
      <c r="D3" s="30">
        <v>13</v>
      </c>
      <c r="E3" s="30">
        <f t="shared" si="0"/>
        <v>0</v>
      </c>
      <c r="F3" s="30">
        <f t="shared" si="1"/>
        <v>1</v>
      </c>
      <c r="G3" s="30" t="str">
        <f t="shared" si="2"/>
        <v>0–40</v>
      </c>
      <c r="H3" s="30" t="s">
        <v>12</v>
      </c>
      <c r="I3" s="30" t="s">
        <v>11</v>
      </c>
      <c r="J3" s="30" t="s">
        <v>6</v>
      </c>
      <c r="K3"/>
      <c r="L3" t="s">
        <v>7</v>
      </c>
      <c r="M3" s="6">
        <v>0.4</v>
      </c>
    </row>
    <row r="4" spans="1:13" x14ac:dyDescent="0.2">
      <c r="A4">
        <v>2038</v>
      </c>
      <c r="B4" s="30">
        <v>34</v>
      </c>
      <c r="C4" s="30" t="s">
        <v>6</v>
      </c>
      <c r="D4" s="30">
        <v>2</v>
      </c>
      <c r="E4" s="30">
        <f t="shared" si="0"/>
        <v>0</v>
      </c>
      <c r="F4" s="30">
        <f t="shared" si="1"/>
        <v>1</v>
      </c>
      <c r="G4" s="30" t="str">
        <f t="shared" si="2"/>
        <v>0–40</v>
      </c>
      <c r="H4" s="30" t="s">
        <v>12</v>
      </c>
      <c r="I4" s="30" t="s">
        <v>11</v>
      </c>
      <c r="J4" s="30" t="s">
        <v>6</v>
      </c>
      <c r="K4"/>
      <c r="L4" t="s">
        <v>10</v>
      </c>
      <c r="M4" s="6">
        <v>0.26090000000000002</v>
      </c>
    </row>
    <row r="5" spans="1:13" x14ac:dyDescent="0.2">
      <c r="A5">
        <v>2070</v>
      </c>
      <c r="B5" s="30">
        <v>37</v>
      </c>
      <c r="C5" s="30" t="s">
        <v>6</v>
      </c>
      <c r="D5" s="30">
        <v>7</v>
      </c>
      <c r="E5" s="30">
        <f t="shared" si="0"/>
        <v>0</v>
      </c>
      <c r="F5" s="30">
        <f t="shared" si="1"/>
        <v>1</v>
      </c>
      <c r="G5" s="30" t="str">
        <f t="shared" si="2"/>
        <v>0–40</v>
      </c>
      <c r="H5" s="30" t="s">
        <v>12</v>
      </c>
      <c r="I5" s="30" t="s">
        <v>11</v>
      </c>
      <c r="J5" s="30" t="s">
        <v>6</v>
      </c>
      <c r="K5"/>
      <c r="L5" t="s">
        <v>8</v>
      </c>
      <c r="M5" s="6">
        <v>0.2273</v>
      </c>
    </row>
    <row r="6" spans="1:13" x14ac:dyDescent="0.2">
      <c r="A6">
        <v>2095</v>
      </c>
      <c r="B6" s="30">
        <v>27</v>
      </c>
      <c r="C6" s="30" t="s">
        <v>8</v>
      </c>
      <c r="D6" s="30">
        <v>14</v>
      </c>
      <c r="E6" s="30">
        <f t="shared" si="0"/>
        <v>0</v>
      </c>
      <c r="F6" s="30">
        <f t="shared" si="1"/>
        <v>0</v>
      </c>
      <c r="G6" s="30" t="str">
        <f t="shared" si="2"/>
        <v>0–40</v>
      </c>
      <c r="H6" s="30" t="s">
        <v>12</v>
      </c>
      <c r="I6" s="30" t="s">
        <v>12</v>
      </c>
      <c r="J6" s="30" t="s">
        <v>8</v>
      </c>
      <c r="K6"/>
      <c r="L6" t="s">
        <v>6</v>
      </c>
      <c r="M6" s="6">
        <v>0.2</v>
      </c>
    </row>
    <row r="7" spans="1:13" x14ac:dyDescent="0.2">
      <c r="A7">
        <v>2089</v>
      </c>
      <c r="B7" s="30">
        <v>27</v>
      </c>
      <c r="C7" s="30" t="s">
        <v>8</v>
      </c>
      <c r="D7" s="30">
        <v>1</v>
      </c>
      <c r="E7" s="30">
        <f t="shared" si="0"/>
        <v>0</v>
      </c>
      <c r="F7" s="30">
        <f t="shared" si="1"/>
        <v>1</v>
      </c>
      <c r="G7" s="30" t="str">
        <f t="shared" si="2"/>
        <v>0–40</v>
      </c>
      <c r="H7" s="30" t="s">
        <v>12</v>
      </c>
      <c r="I7" s="30" t="s">
        <v>11</v>
      </c>
      <c r="J7" s="30" t="s">
        <v>8</v>
      </c>
      <c r="K7"/>
      <c r="L7" t="s">
        <v>9</v>
      </c>
      <c r="M7" s="6">
        <v>0.12</v>
      </c>
    </row>
    <row r="8" spans="1:13" x14ac:dyDescent="0.2">
      <c r="A8">
        <v>2066</v>
      </c>
      <c r="B8" s="30">
        <v>32</v>
      </c>
      <c r="C8" s="30" t="s">
        <v>8</v>
      </c>
      <c r="D8" s="30">
        <v>10</v>
      </c>
      <c r="E8" s="30">
        <f t="shared" si="0"/>
        <v>0</v>
      </c>
      <c r="F8" s="30">
        <f t="shared" si="1"/>
        <v>1</v>
      </c>
      <c r="G8" s="30" t="str">
        <f t="shared" si="2"/>
        <v>0–40</v>
      </c>
      <c r="H8" s="30" t="s">
        <v>12</v>
      </c>
      <c r="I8" s="30" t="s">
        <v>11</v>
      </c>
      <c r="J8" s="30" t="s">
        <v>8</v>
      </c>
      <c r="K8"/>
      <c r="L8"/>
      <c r="M8"/>
    </row>
    <row r="9" spans="1:13" x14ac:dyDescent="0.2">
      <c r="A9">
        <v>2077</v>
      </c>
      <c r="B9" s="30">
        <v>35</v>
      </c>
      <c r="C9" s="30" t="s">
        <v>8</v>
      </c>
      <c r="D9" s="30">
        <v>1</v>
      </c>
      <c r="E9" s="30">
        <f t="shared" si="0"/>
        <v>0</v>
      </c>
      <c r="F9" s="30">
        <f t="shared" si="1"/>
        <v>0</v>
      </c>
      <c r="G9" s="30" t="str">
        <f t="shared" si="2"/>
        <v>0–40</v>
      </c>
      <c r="H9" s="30" t="s">
        <v>12</v>
      </c>
      <c r="I9" s="30" t="s">
        <v>12</v>
      </c>
      <c r="J9" s="30" t="s">
        <v>8</v>
      </c>
      <c r="K9"/>
      <c r="L9"/>
      <c r="M9"/>
    </row>
    <row r="10" spans="1:13" x14ac:dyDescent="0.2">
      <c r="A10">
        <v>2062</v>
      </c>
      <c r="B10" s="30">
        <v>23</v>
      </c>
      <c r="C10" s="30" t="s">
        <v>7</v>
      </c>
      <c r="D10" s="30">
        <v>10</v>
      </c>
      <c r="E10" s="30">
        <f t="shared" si="0"/>
        <v>0</v>
      </c>
      <c r="F10" s="30">
        <f t="shared" si="1"/>
        <v>1</v>
      </c>
      <c r="G10" s="30" t="str">
        <f t="shared" si="2"/>
        <v>0–40</v>
      </c>
      <c r="H10" s="30" t="s">
        <v>12</v>
      </c>
      <c r="I10" s="30" t="s">
        <v>11</v>
      </c>
      <c r="J10" s="30" t="s">
        <v>7</v>
      </c>
      <c r="K10"/>
      <c r="L10" s="7" t="s">
        <v>34</v>
      </c>
      <c r="M10" s="8"/>
    </row>
    <row r="11" spans="1:13" x14ac:dyDescent="0.2">
      <c r="A11">
        <v>2058</v>
      </c>
      <c r="B11" s="30">
        <v>31</v>
      </c>
      <c r="C11" s="30" t="s">
        <v>7</v>
      </c>
      <c r="D11" s="30">
        <v>4</v>
      </c>
      <c r="E11" s="30">
        <f t="shared" si="0"/>
        <v>0</v>
      </c>
      <c r="F11" s="30">
        <f t="shared" si="1"/>
        <v>1</v>
      </c>
      <c r="G11" s="30" t="str">
        <f t="shared" si="2"/>
        <v>0–40</v>
      </c>
      <c r="H11" s="30" t="s">
        <v>12</v>
      </c>
      <c r="I11" s="30" t="s">
        <v>11</v>
      </c>
      <c r="J11" s="30" t="s">
        <v>7</v>
      </c>
      <c r="K11"/>
      <c r="L11" s="9" t="s">
        <v>2</v>
      </c>
      <c r="M11" s="9" t="s">
        <v>35</v>
      </c>
    </row>
    <row r="12" spans="1:13" x14ac:dyDescent="0.2">
      <c r="A12">
        <v>2065</v>
      </c>
      <c r="B12" s="30">
        <v>34</v>
      </c>
      <c r="C12" s="30" t="s">
        <v>7</v>
      </c>
      <c r="D12" s="30">
        <v>14</v>
      </c>
      <c r="E12" s="30">
        <f t="shared" si="0"/>
        <v>0</v>
      </c>
      <c r="F12" s="30">
        <f t="shared" si="1"/>
        <v>1</v>
      </c>
      <c r="G12" s="30" t="str">
        <f t="shared" si="2"/>
        <v>0–40</v>
      </c>
      <c r="H12" s="30" t="s">
        <v>12</v>
      </c>
      <c r="I12" s="30" t="s">
        <v>11</v>
      </c>
      <c r="J12" s="30" t="s">
        <v>7</v>
      </c>
      <c r="K12"/>
      <c r="L12" t="s">
        <v>7</v>
      </c>
      <c r="M12" s="26">
        <v>6</v>
      </c>
    </row>
    <row r="13" spans="1:13" x14ac:dyDescent="0.2">
      <c r="A13">
        <v>2002</v>
      </c>
      <c r="B13" s="30">
        <v>37</v>
      </c>
      <c r="C13" s="30" t="s">
        <v>7</v>
      </c>
      <c r="D13" s="30">
        <v>4</v>
      </c>
      <c r="E13" s="30">
        <f t="shared" si="0"/>
        <v>0</v>
      </c>
      <c r="F13" s="30">
        <f t="shared" si="1"/>
        <v>1</v>
      </c>
      <c r="G13" s="30" t="str">
        <f t="shared" si="2"/>
        <v>0–40</v>
      </c>
      <c r="H13" s="30" t="s">
        <v>12</v>
      </c>
      <c r="I13" s="30" t="s">
        <v>11</v>
      </c>
      <c r="J13" s="30" t="s">
        <v>7</v>
      </c>
      <c r="K13"/>
      <c r="L13" t="s">
        <v>10</v>
      </c>
      <c r="M13" s="26">
        <v>6</v>
      </c>
    </row>
    <row r="14" spans="1:13" x14ac:dyDescent="0.2">
      <c r="A14">
        <v>2083</v>
      </c>
      <c r="B14" s="30">
        <v>20</v>
      </c>
      <c r="C14" s="30" t="s">
        <v>10</v>
      </c>
      <c r="D14" s="30">
        <v>7</v>
      </c>
      <c r="E14" s="30">
        <f t="shared" si="0"/>
        <v>0</v>
      </c>
      <c r="F14" s="30">
        <f t="shared" si="1"/>
        <v>1</v>
      </c>
      <c r="G14" s="30" t="str">
        <f t="shared" si="2"/>
        <v>0–40</v>
      </c>
      <c r="H14" s="30" t="s">
        <v>12</v>
      </c>
      <c r="I14" s="30" t="s">
        <v>11</v>
      </c>
      <c r="J14" s="30" t="s">
        <v>10</v>
      </c>
      <c r="K14"/>
      <c r="L14" t="s">
        <v>8</v>
      </c>
      <c r="M14" s="26">
        <v>5</v>
      </c>
    </row>
    <row r="15" spans="1:13" x14ac:dyDescent="0.2">
      <c r="A15">
        <v>2050</v>
      </c>
      <c r="B15" s="30">
        <v>21</v>
      </c>
      <c r="C15" s="30" t="s">
        <v>10</v>
      </c>
      <c r="D15" s="30">
        <v>4</v>
      </c>
      <c r="E15" s="30">
        <f t="shared" si="0"/>
        <v>0</v>
      </c>
      <c r="F15" s="30">
        <f t="shared" si="1"/>
        <v>0</v>
      </c>
      <c r="G15" s="30" t="str">
        <f t="shared" si="2"/>
        <v>0–40</v>
      </c>
      <c r="H15" s="30" t="s">
        <v>12</v>
      </c>
      <c r="I15" s="30" t="s">
        <v>12</v>
      </c>
      <c r="J15" s="30" t="s">
        <v>10</v>
      </c>
      <c r="K15"/>
      <c r="L15" t="s">
        <v>6</v>
      </c>
      <c r="M15" s="26">
        <v>3</v>
      </c>
    </row>
    <row r="16" spans="1:13" x14ac:dyDescent="0.2">
      <c r="A16">
        <v>2029</v>
      </c>
      <c r="B16" s="30">
        <v>30</v>
      </c>
      <c r="C16" s="30" t="s">
        <v>10</v>
      </c>
      <c r="D16" s="30">
        <v>3</v>
      </c>
      <c r="E16" s="30">
        <f t="shared" si="0"/>
        <v>0</v>
      </c>
      <c r="F16" s="30">
        <f t="shared" si="1"/>
        <v>1</v>
      </c>
      <c r="G16" s="30" t="str">
        <f t="shared" si="2"/>
        <v>0–40</v>
      </c>
      <c r="H16" s="30" t="s">
        <v>12</v>
      </c>
      <c r="I16" s="30" t="s">
        <v>11</v>
      </c>
      <c r="J16" s="30" t="s">
        <v>10</v>
      </c>
      <c r="K16"/>
      <c r="L16" t="s">
        <v>9</v>
      </c>
      <c r="M16" s="26">
        <v>3</v>
      </c>
    </row>
    <row r="17" spans="1:14" x14ac:dyDescent="0.2">
      <c r="A17">
        <v>2031</v>
      </c>
      <c r="B17" s="30">
        <v>38</v>
      </c>
      <c r="C17" s="30" t="s">
        <v>10</v>
      </c>
      <c r="D17" s="30">
        <v>3</v>
      </c>
      <c r="E17" s="30">
        <f t="shared" si="0"/>
        <v>0</v>
      </c>
      <c r="F17" s="30">
        <f t="shared" si="1"/>
        <v>1</v>
      </c>
      <c r="G17" s="30" t="str">
        <f t="shared" si="2"/>
        <v>0–40</v>
      </c>
      <c r="H17" s="30" t="s">
        <v>12</v>
      </c>
      <c r="I17" s="30" t="s">
        <v>11</v>
      </c>
      <c r="J17" s="30" t="s">
        <v>10</v>
      </c>
      <c r="K17"/>
      <c r="L17"/>
      <c r="M17"/>
    </row>
    <row r="18" spans="1:14" x14ac:dyDescent="0.2">
      <c r="A18">
        <v>2049</v>
      </c>
      <c r="B18" s="30">
        <v>38</v>
      </c>
      <c r="C18" s="30" t="s">
        <v>10</v>
      </c>
      <c r="D18" s="30">
        <v>2</v>
      </c>
      <c r="E18" s="30">
        <f t="shared" si="0"/>
        <v>0</v>
      </c>
      <c r="F18" s="30">
        <f t="shared" si="1"/>
        <v>1</v>
      </c>
      <c r="G18" s="30" t="str">
        <f t="shared" si="2"/>
        <v>0–40</v>
      </c>
      <c r="H18" s="30" t="s">
        <v>12</v>
      </c>
      <c r="I18" s="30" t="s">
        <v>11</v>
      </c>
      <c r="J18" s="30" t="s">
        <v>10</v>
      </c>
      <c r="K18"/>
      <c r="L18" s="3" t="s">
        <v>15</v>
      </c>
      <c r="M18" s="4"/>
    </row>
    <row r="19" spans="1:14" x14ac:dyDescent="0.2">
      <c r="A19">
        <v>2086</v>
      </c>
      <c r="B19" s="30">
        <v>21</v>
      </c>
      <c r="C19" s="30" t="s">
        <v>9</v>
      </c>
      <c r="D19" s="30">
        <v>11</v>
      </c>
      <c r="E19" s="30">
        <f t="shared" si="0"/>
        <v>0</v>
      </c>
      <c r="F19" s="30">
        <f t="shared" si="1"/>
        <v>1</v>
      </c>
      <c r="G19" s="30" t="str">
        <f t="shared" si="2"/>
        <v>0–40</v>
      </c>
      <c r="H19" s="30" t="s">
        <v>12</v>
      </c>
      <c r="I19" s="30" t="s">
        <v>11</v>
      </c>
      <c r="J19" s="30" t="s">
        <v>9</v>
      </c>
      <c r="K19"/>
      <c r="L19" s="5" t="s">
        <v>2</v>
      </c>
      <c r="M19" s="5" t="s">
        <v>16</v>
      </c>
      <c r="N19" s="22" t="s">
        <v>36</v>
      </c>
    </row>
    <row r="20" spans="1:14" x14ac:dyDescent="0.2">
      <c r="A20">
        <v>2024</v>
      </c>
      <c r="B20" s="30">
        <v>23</v>
      </c>
      <c r="C20" s="30" t="s">
        <v>9</v>
      </c>
      <c r="D20" s="30">
        <v>5</v>
      </c>
      <c r="E20" s="30">
        <f t="shared" si="0"/>
        <v>0</v>
      </c>
      <c r="F20" s="30">
        <f t="shared" si="1"/>
        <v>1</v>
      </c>
      <c r="G20" s="30" t="str">
        <f t="shared" si="2"/>
        <v>0–40</v>
      </c>
      <c r="H20" s="30" t="s">
        <v>12</v>
      </c>
      <c r="I20" s="30" t="s">
        <v>11</v>
      </c>
      <c r="J20" s="30" t="s">
        <v>9</v>
      </c>
      <c r="K20"/>
      <c r="L20" t="s">
        <v>10</v>
      </c>
      <c r="M20" s="6">
        <v>-8.1300000000000008</v>
      </c>
      <c r="N20" s="6">
        <v>26</v>
      </c>
    </row>
    <row r="21" spans="1:14" x14ac:dyDescent="0.2">
      <c r="A21">
        <v>2075</v>
      </c>
      <c r="B21" s="30">
        <v>25</v>
      </c>
      <c r="C21" s="30" t="s">
        <v>9</v>
      </c>
      <c r="D21" s="30">
        <v>1</v>
      </c>
      <c r="E21" s="30">
        <f t="shared" si="0"/>
        <v>0</v>
      </c>
      <c r="F21" s="30">
        <f t="shared" si="1"/>
        <v>1</v>
      </c>
      <c r="G21" s="30" t="str">
        <f t="shared" si="2"/>
        <v>0–40</v>
      </c>
      <c r="H21" s="30" t="s">
        <v>12</v>
      </c>
      <c r="I21" s="30" t="s">
        <v>11</v>
      </c>
      <c r="J21" s="30" t="s">
        <v>9</v>
      </c>
      <c r="K21"/>
      <c r="L21" t="s">
        <v>6</v>
      </c>
      <c r="M21" s="6">
        <v>-7.53</v>
      </c>
      <c r="N21" s="6">
        <v>20</v>
      </c>
    </row>
    <row r="22" spans="1:14" x14ac:dyDescent="0.2">
      <c r="A22">
        <v>2063</v>
      </c>
      <c r="B22" s="30">
        <v>26</v>
      </c>
      <c r="C22" s="30" t="s">
        <v>9</v>
      </c>
      <c r="D22" s="30">
        <v>2</v>
      </c>
      <c r="E22" s="30">
        <f t="shared" si="0"/>
        <v>0</v>
      </c>
      <c r="F22" s="30">
        <f t="shared" si="1"/>
        <v>1</v>
      </c>
      <c r="G22" s="30" t="str">
        <f t="shared" si="2"/>
        <v>0–40</v>
      </c>
      <c r="H22" s="30" t="s">
        <v>12</v>
      </c>
      <c r="I22" s="30" t="s">
        <v>11</v>
      </c>
      <c r="J22" s="30" t="s">
        <v>9</v>
      </c>
      <c r="K22"/>
      <c r="L22" t="s">
        <v>9</v>
      </c>
      <c r="M22" s="6">
        <v>-6.6</v>
      </c>
      <c r="N22" s="6">
        <v>12</v>
      </c>
    </row>
    <row r="23" spans="1:14" x14ac:dyDescent="0.2">
      <c r="A23">
        <v>2061</v>
      </c>
      <c r="B23" s="30">
        <v>31</v>
      </c>
      <c r="C23" s="30" t="s">
        <v>9</v>
      </c>
      <c r="D23" s="30">
        <v>6</v>
      </c>
      <c r="E23" s="30">
        <f t="shared" si="0"/>
        <v>0</v>
      </c>
      <c r="F23" s="30">
        <f t="shared" si="1"/>
        <v>1</v>
      </c>
      <c r="G23" s="30" t="str">
        <f t="shared" si="2"/>
        <v>0–40</v>
      </c>
      <c r="H23" s="30" t="s">
        <v>12</v>
      </c>
      <c r="I23" s="30" t="s">
        <v>11</v>
      </c>
      <c r="J23" s="30" t="s">
        <v>9</v>
      </c>
      <c r="K23"/>
      <c r="L23" t="s">
        <v>8</v>
      </c>
      <c r="M23" s="6">
        <v>-6.55</v>
      </c>
      <c r="N23" s="6">
        <v>23</v>
      </c>
    </row>
    <row r="24" spans="1:14" x14ac:dyDescent="0.2">
      <c r="A24">
        <v>2074</v>
      </c>
      <c r="B24" s="30">
        <v>36</v>
      </c>
      <c r="C24" s="30" t="s">
        <v>9</v>
      </c>
      <c r="D24" s="30">
        <v>6</v>
      </c>
      <c r="E24" s="30">
        <f t="shared" si="0"/>
        <v>0</v>
      </c>
      <c r="F24" s="30">
        <f t="shared" si="1"/>
        <v>1</v>
      </c>
      <c r="G24" s="30" t="str">
        <f t="shared" si="2"/>
        <v>0–40</v>
      </c>
      <c r="H24" s="30" t="s">
        <v>12</v>
      </c>
      <c r="I24" s="30" t="s">
        <v>11</v>
      </c>
      <c r="J24" s="30" t="s">
        <v>9</v>
      </c>
      <c r="K24"/>
      <c r="L24" t="s">
        <v>7</v>
      </c>
      <c r="M24" s="6">
        <v>-6.33</v>
      </c>
      <c r="N24" s="6">
        <v>40</v>
      </c>
    </row>
    <row r="25" spans="1:14" x14ac:dyDescent="0.2">
      <c r="A25">
        <v>2080</v>
      </c>
      <c r="B25" s="30">
        <v>45</v>
      </c>
      <c r="C25" s="30" t="s">
        <v>6</v>
      </c>
      <c r="D25" s="30">
        <v>4</v>
      </c>
      <c r="E25" s="30">
        <f t="shared" si="0"/>
        <v>0</v>
      </c>
      <c r="F25" s="30">
        <f t="shared" si="1"/>
        <v>0</v>
      </c>
      <c r="G25" s="30" t="str">
        <f t="shared" si="2"/>
        <v>41–60</v>
      </c>
      <c r="H25" s="30" t="s">
        <v>12</v>
      </c>
      <c r="I25" s="30" t="s">
        <v>12</v>
      </c>
      <c r="J25" s="30" t="s">
        <v>6</v>
      </c>
      <c r="K25"/>
      <c r="L25"/>
      <c r="M25"/>
    </row>
    <row r="26" spans="1:14" x14ac:dyDescent="0.2">
      <c r="A26">
        <v>2005</v>
      </c>
      <c r="B26" s="30">
        <v>52</v>
      </c>
      <c r="C26" s="30" t="s">
        <v>6</v>
      </c>
      <c r="D26" s="30">
        <v>8</v>
      </c>
      <c r="E26" s="30">
        <f t="shared" si="0"/>
        <v>0</v>
      </c>
      <c r="F26" s="30">
        <f t="shared" si="1"/>
        <v>1</v>
      </c>
      <c r="G26" s="30" t="str">
        <f t="shared" si="2"/>
        <v>41–60</v>
      </c>
      <c r="H26" s="30" t="s">
        <v>12</v>
      </c>
      <c r="I26" s="30" t="s">
        <v>11</v>
      </c>
      <c r="J26" s="30" t="s">
        <v>6</v>
      </c>
      <c r="K26"/>
      <c r="L26"/>
      <c r="M26"/>
    </row>
    <row r="27" spans="1:14" x14ac:dyDescent="0.2">
      <c r="A27">
        <v>2023</v>
      </c>
      <c r="B27" s="30">
        <v>60</v>
      </c>
      <c r="C27" s="30" t="s">
        <v>6</v>
      </c>
      <c r="D27" s="30">
        <v>6</v>
      </c>
      <c r="E27" s="30">
        <f t="shared" si="0"/>
        <v>0</v>
      </c>
      <c r="F27" s="30">
        <f t="shared" si="1"/>
        <v>1</v>
      </c>
      <c r="G27" s="30" t="str">
        <f t="shared" si="2"/>
        <v>41–60</v>
      </c>
      <c r="H27" s="30" t="s">
        <v>12</v>
      </c>
      <c r="I27" s="30" t="s">
        <v>11</v>
      </c>
      <c r="J27" s="30" t="s">
        <v>6</v>
      </c>
      <c r="K27"/>
      <c r="L27" s="10" t="s">
        <v>25</v>
      </c>
      <c r="M27" s="11"/>
    </row>
    <row r="28" spans="1:14" x14ac:dyDescent="0.2">
      <c r="A28">
        <v>2030</v>
      </c>
      <c r="B28" s="30">
        <v>42</v>
      </c>
      <c r="C28" s="30" t="s">
        <v>8</v>
      </c>
      <c r="D28" s="30">
        <v>11</v>
      </c>
      <c r="E28" s="30">
        <f t="shared" si="0"/>
        <v>0</v>
      </c>
      <c r="F28" s="30">
        <f t="shared" si="1"/>
        <v>0</v>
      </c>
      <c r="G28" s="30" t="str">
        <f t="shared" si="2"/>
        <v>41–60</v>
      </c>
      <c r="H28" s="30" t="s">
        <v>12</v>
      </c>
      <c r="I28" s="30" t="s">
        <v>12</v>
      </c>
      <c r="J28" s="30" t="s">
        <v>8</v>
      </c>
      <c r="K28"/>
      <c r="L28" s="12" t="s">
        <v>17</v>
      </c>
      <c r="M28" s="12" t="s">
        <v>13</v>
      </c>
    </row>
    <row r="29" spans="1:14" x14ac:dyDescent="0.2">
      <c r="A29">
        <v>2036</v>
      </c>
      <c r="B29" s="30">
        <v>46</v>
      </c>
      <c r="C29" s="30" t="s">
        <v>8</v>
      </c>
      <c r="D29" s="30">
        <v>11</v>
      </c>
      <c r="E29" s="30">
        <f t="shared" si="0"/>
        <v>0</v>
      </c>
      <c r="F29" s="30">
        <f t="shared" si="1"/>
        <v>1</v>
      </c>
      <c r="G29" s="30" t="str">
        <f t="shared" si="2"/>
        <v>41–60</v>
      </c>
      <c r="H29" s="30" t="s">
        <v>12</v>
      </c>
      <c r="I29" s="30" t="s">
        <v>11</v>
      </c>
      <c r="J29" s="30" t="s">
        <v>8</v>
      </c>
      <c r="K29"/>
      <c r="L29" t="s">
        <v>18</v>
      </c>
      <c r="M29" s="6">
        <v>0.23380000000000001</v>
      </c>
    </row>
    <row r="30" spans="1:14" x14ac:dyDescent="0.2">
      <c r="A30">
        <v>2008</v>
      </c>
      <c r="B30" s="30">
        <v>56</v>
      </c>
      <c r="C30" s="30" t="s">
        <v>8</v>
      </c>
      <c r="D30" s="30">
        <v>9</v>
      </c>
      <c r="E30" s="30">
        <f t="shared" si="0"/>
        <v>0</v>
      </c>
      <c r="F30" s="30">
        <f t="shared" si="1"/>
        <v>1</v>
      </c>
      <c r="G30" s="30" t="str">
        <f t="shared" si="2"/>
        <v>41–60</v>
      </c>
      <c r="H30" s="30" t="s">
        <v>12</v>
      </c>
      <c r="I30" s="30" t="s">
        <v>11</v>
      </c>
      <c r="J30" s="30" t="s">
        <v>8</v>
      </c>
      <c r="K30"/>
      <c r="L30" t="s">
        <v>19</v>
      </c>
      <c r="M30" s="6">
        <v>0.21740000000000001</v>
      </c>
    </row>
    <row r="31" spans="1:14" x14ac:dyDescent="0.2">
      <c r="A31">
        <v>2079</v>
      </c>
      <c r="B31" s="30">
        <v>60</v>
      </c>
      <c r="C31" s="30" t="s">
        <v>8</v>
      </c>
      <c r="D31" s="30">
        <v>11</v>
      </c>
      <c r="E31" s="30">
        <f t="shared" si="0"/>
        <v>0</v>
      </c>
      <c r="F31" s="30">
        <f t="shared" si="1"/>
        <v>1</v>
      </c>
      <c r="G31" s="30" t="str">
        <f t="shared" si="2"/>
        <v>41–60</v>
      </c>
      <c r="H31" s="30" t="s">
        <v>12</v>
      </c>
      <c r="I31" s="30" t="s">
        <v>11</v>
      </c>
      <c r="J31" s="30" t="s">
        <v>8</v>
      </c>
      <c r="K31"/>
      <c r="L31"/>
      <c r="M31"/>
    </row>
    <row r="32" spans="1:14" x14ac:dyDescent="0.2">
      <c r="A32">
        <v>2099</v>
      </c>
      <c r="B32" s="30">
        <v>56</v>
      </c>
      <c r="C32" s="30" t="s">
        <v>7</v>
      </c>
      <c r="D32" s="30">
        <v>6</v>
      </c>
      <c r="E32" s="30">
        <f t="shared" si="0"/>
        <v>0</v>
      </c>
      <c r="F32" s="30">
        <f t="shared" si="1"/>
        <v>0</v>
      </c>
      <c r="G32" s="30" t="str">
        <f t="shared" si="2"/>
        <v>41–60</v>
      </c>
      <c r="H32" s="30" t="s">
        <v>12</v>
      </c>
      <c r="I32" s="30" t="s">
        <v>12</v>
      </c>
      <c r="J32" s="30" t="s">
        <v>7</v>
      </c>
      <c r="K32"/>
      <c r="L32"/>
      <c r="M32"/>
    </row>
    <row r="33" spans="1:14" x14ac:dyDescent="0.2">
      <c r="A33">
        <v>2100</v>
      </c>
      <c r="B33" s="30">
        <v>60</v>
      </c>
      <c r="C33" s="30" t="s">
        <v>7</v>
      </c>
      <c r="D33" s="30">
        <v>4</v>
      </c>
      <c r="E33" s="30">
        <f t="shared" si="0"/>
        <v>0</v>
      </c>
      <c r="F33" s="30">
        <f t="shared" si="1"/>
        <v>0</v>
      </c>
      <c r="G33" s="30" t="str">
        <f t="shared" si="2"/>
        <v>41–60</v>
      </c>
      <c r="H33" s="30" t="s">
        <v>12</v>
      </c>
      <c r="I33" s="30" t="s">
        <v>12</v>
      </c>
      <c r="J33" s="30" t="s">
        <v>7</v>
      </c>
      <c r="K33"/>
      <c r="L33" s="13" t="s">
        <v>26</v>
      </c>
      <c r="M33" s="14"/>
    </row>
    <row r="34" spans="1:14" x14ac:dyDescent="0.2">
      <c r="A34">
        <v>2044</v>
      </c>
      <c r="B34" s="30">
        <v>45</v>
      </c>
      <c r="C34" s="30" t="s">
        <v>10</v>
      </c>
      <c r="D34" s="30">
        <v>6</v>
      </c>
      <c r="E34" s="30">
        <f t="shared" ref="E34:E65" si="3">IF(H34="Yes", 1, 0)</f>
        <v>0</v>
      </c>
      <c r="F34" s="30">
        <f t="shared" ref="F34:F65" si="4">IF(I34="Yes",1,0)</f>
        <v>1</v>
      </c>
      <c r="G34" s="30" t="str">
        <f t="shared" ref="G34:G65" si="5">IF(B34&lt;=40, "0–40", IF(B34&lt;=60, "41–60", IF(B34&lt;=80, "61–80", "81+")))</f>
        <v>41–60</v>
      </c>
      <c r="H34" s="30" t="s">
        <v>12</v>
      </c>
      <c r="I34" s="30" t="s">
        <v>11</v>
      </c>
      <c r="J34" s="30" t="s">
        <v>10</v>
      </c>
      <c r="K34"/>
      <c r="L34" s="15" t="s">
        <v>20</v>
      </c>
      <c r="M34" s="15" t="s">
        <v>13</v>
      </c>
    </row>
    <row r="35" spans="1:14" x14ac:dyDescent="0.2">
      <c r="A35">
        <v>2021</v>
      </c>
      <c r="B35" s="30">
        <v>47</v>
      </c>
      <c r="C35" s="30" t="s">
        <v>10</v>
      </c>
      <c r="D35" s="30">
        <v>12</v>
      </c>
      <c r="E35" s="30">
        <f t="shared" si="3"/>
        <v>0</v>
      </c>
      <c r="F35" s="30">
        <f t="shared" si="4"/>
        <v>1</v>
      </c>
      <c r="G35" s="30" t="str">
        <f t="shared" si="5"/>
        <v>41–60</v>
      </c>
      <c r="H35" s="30" t="s">
        <v>12</v>
      </c>
      <c r="I35" s="30" t="s">
        <v>11</v>
      </c>
      <c r="J35" s="30" t="s">
        <v>10</v>
      </c>
      <c r="K35"/>
      <c r="L35" t="s">
        <v>21</v>
      </c>
      <c r="M35" s="6">
        <f>8/31</f>
        <v>0.25806451612903225</v>
      </c>
    </row>
    <row r="36" spans="1:14" x14ac:dyDescent="0.2">
      <c r="A36">
        <v>2085</v>
      </c>
      <c r="B36" s="30">
        <v>49</v>
      </c>
      <c r="C36" s="30" t="s">
        <v>10</v>
      </c>
      <c r="D36" s="30">
        <v>8</v>
      </c>
      <c r="E36" s="30">
        <f t="shared" si="3"/>
        <v>0</v>
      </c>
      <c r="F36" s="30">
        <f t="shared" si="4"/>
        <v>1</v>
      </c>
      <c r="G36" s="30" t="str">
        <f t="shared" si="5"/>
        <v>41–60</v>
      </c>
      <c r="H36" s="30" t="s">
        <v>12</v>
      </c>
      <c r="I36" s="30" t="s">
        <v>11</v>
      </c>
      <c r="J36" s="30" t="s">
        <v>10</v>
      </c>
      <c r="K36"/>
      <c r="L36" t="s">
        <v>22</v>
      </c>
      <c r="M36" s="6">
        <f>4/24</f>
        <v>0.16666666666666666</v>
      </c>
    </row>
    <row r="37" spans="1:14" x14ac:dyDescent="0.2">
      <c r="A37">
        <v>2034</v>
      </c>
      <c r="B37" s="30">
        <v>50</v>
      </c>
      <c r="C37" s="30" t="s">
        <v>10</v>
      </c>
      <c r="D37" s="30">
        <v>8</v>
      </c>
      <c r="E37" s="30">
        <f t="shared" si="3"/>
        <v>0</v>
      </c>
      <c r="F37" s="30">
        <f t="shared" si="4"/>
        <v>1</v>
      </c>
      <c r="G37" s="30" t="str">
        <f t="shared" si="5"/>
        <v>41–60</v>
      </c>
      <c r="H37" s="30" t="s">
        <v>12</v>
      </c>
      <c r="I37" s="30" t="s">
        <v>11</v>
      </c>
      <c r="J37" s="30" t="s">
        <v>10</v>
      </c>
      <c r="K37"/>
      <c r="L37" t="s">
        <v>23</v>
      </c>
      <c r="M37" s="6">
        <f>8/31</f>
        <v>0.25806451612903225</v>
      </c>
    </row>
    <row r="38" spans="1:14" x14ac:dyDescent="0.2">
      <c r="A38">
        <v>2084</v>
      </c>
      <c r="B38" s="30">
        <v>55</v>
      </c>
      <c r="C38" s="30" t="s">
        <v>10</v>
      </c>
      <c r="D38" s="30">
        <v>3</v>
      </c>
      <c r="E38" s="30">
        <f t="shared" si="3"/>
        <v>0</v>
      </c>
      <c r="F38" s="30">
        <f t="shared" si="4"/>
        <v>1</v>
      </c>
      <c r="G38" s="30" t="str">
        <f t="shared" si="5"/>
        <v>41–60</v>
      </c>
      <c r="H38" s="30" t="s">
        <v>12</v>
      </c>
      <c r="I38" s="30" t="s">
        <v>11</v>
      </c>
      <c r="J38" s="30" t="s">
        <v>10</v>
      </c>
      <c r="K38"/>
      <c r="L38" t="s">
        <v>24</v>
      </c>
      <c r="M38" s="6">
        <f>3/14</f>
        <v>0.21428571428571427</v>
      </c>
    </row>
    <row r="39" spans="1:14" x14ac:dyDescent="0.2">
      <c r="A39">
        <v>2059</v>
      </c>
      <c r="B39" s="30">
        <v>41</v>
      </c>
      <c r="C39" s="30" t="s">
        <v>9</v>
      </c>
      <c r="D39" s="30">
        <v>6</v>
      </c>
      <c r="E39" s="30">
        <f t="shared" si="3"/>
        <v>0</v>
      </c>
      <c r="F39" s="30">
        <f t="shared" si="4"/>
        <v>1</v>
      </c>
      <c r="G39" s="30" t="str">
        <f t="shared" si="5"/>
        <v>41–60</v>
      </c>
      <c r="H39" s="30" t="s">
        <v>12</v>
      </c>
      <c r="I39" s="30" t="s">
        <v>11</v>
      </c>
      <c r="J39" s="30" t="s">
        <v>9</v>
      </c>
      <c r="K39"/>
      <c r="L39"/>
      <c r="M39" s="6"/>
    </row>
    <row r="40" spans="1:14" x14ac:dyDescent="0.2">
      <c r="A40">
        <v>2033</v>
      </c>
      <c r="B40" s="30">
        <v>47</v>
      </c>
      <c r="C40" s="30" t="s">
        <v>9</v>
      </c>
      <c r="D40" s="30">
        <v>11</v>
      </c>
      <c r="E40" s="30">
        <f t="shared" si="3"/>
        <v>0</v>
      </c>
      <c r="F40" s="30">
        <f t="shared" si="4"/>
        <v>1</v>
      </c>
      <c r="G40" s="30" t="str">
        <f t="shared" si="5"/>
        <v>41–60</v>
      </c>
      <c r="H40" s="30" t="s">
        <v>12</v>
      </c>
      <c r="I40" s="30" t="s">
        <v>11</v>
      </c>
      <c r="J40" s="30" t="s">
        <v>9</v>
      </c>
      <c r="K40"/>
      <c r="L40"/>
      <c r="M40"/>
    </row>
    <row r="41" spans="1:14" x14ac:dyDescent="0.2">
      <c r="A41">
        <v>2097</v>
      </c>
      <c r="B41" s="30">
        <v>48</v>
      </c>
      <c r="C41" s="30" t="s">
        <v>9</v>
      </c>
      <c r="D41" s="30">
        <v>10</v>
      </c>
      <c r="E41" s="30">
        <f t="shared" si="3"/>
        <v>0</v>
      </c>
      <c r="F41" s="30">
        <f t="shared" si="4"/>
        <v>1</v>
      </c>
      <c r="G41" s="30" t="str">
        <f t="shared" si="5"/>
        <v>41–60</v>
      </c>
      <c r="H41" s="30" t="s">
        <v>12</v>
      </c>
      <c r="I41" s="30" t="s">
        <v>11</v>
      </c>
      <c r="J41" s="30" t="s">
        <v>9</v>
      </c>
      <c r="K41"/>
      <c r="L41"/>
      <c r="M41"/>
    </row>
    <row r="42" spans="1:14" x14ac:dyDescent="0.2">
      <c r="A42">
        <v>2088</v>
      </c>
      <c r="B42" s="30">
        <v>50</v>
      </c>
      <c r="C42" s="30" t="s">
        <v>9</v>
      </c>
      <c r="D42" s="30">
        <v>2</v>
      </c>
      <c r="E42" s="30">
        <f t="shared" si="3"/>
        <v>0</v>
      </c>
      <c r="F42" s="30">
        <f t="shared" si="4"/>
        <v>1</v>
      </c>
      <c r="G42" s="30" t="str">
        <f t="shared" si="5"/>
        <v>41–60</v>
      </c>
      <c r="H42" s="30" t="s">
        <v>12</v>
      </c>
      <c r="I42" s="30" t="s">
        <v>11</v>
      </c>
      <c r="J42" s="30" t="s">
        <v>9</v>
      </c>
      <c r="K42"/>
      <c r="L42"/>
      <c r="M42"/>
    </row>
    <row r="43" spans="1:14" x14ac:dyDescent="0.2">
      <c r="A43">
        <v>2022</v>
      </c>
      <c r="B43" s="30">
        <v>54</v>
      </c>
      <c r="C43" s="30" t="s">
        <v>9</v>
      </c>
      <c r="D43" s="30">
        <v>11</v>
      </c>
      <c r="E43" s="30">
        <f t="shared" si="3"/>
        <v>0</v>
      </c>
      <c r="F43" s="30">
        <f t="shared" si="4"/>
        <v>1</v>
      </c>
      <c r="G43" s="30" t="str">
        <f t="shared" si="5"/>
        <v>41–60</v>
      </c>
      <c r="H43" s="30" t="s">
        <v>12</v>
      </c>
      <c r="I43" s="30" t="s">
        <v>11</v>
      </c>
      <c r="J43" s="30" t="s">
        <v>9</v>
      </c>
      <c r="K43"/>
      <c r="L43" s="27" t="s">
        <v>72</v>
      </c>
      <c r="M43" s="28"/>
    </row>
    <row r="44" spans="1:14" x14ac:dyDescent="0.2">
      <c r="A44">
        <v>2014</v>
      </c>
      <c r="B44" s="30">
        <v>59</v>
      </c>
      <c r="C44" s="30" t="s">
        <v>9</v>
      </c>
      <c r="D44" s="30">
        <v>6</v>
      </c>
      <c r="E44" s="30">
        <f t="shared" si="3"/>
        <v>0</v>
      </c>
      <c r="F44" s="30">
        <f t="shared" si="4"/>
        <v>1</v>
      </c>
      <c r="G44" s="30" t="str">
        <f t="shared" si="5"/>
        <v>41–60</v>
      </c>
      <c r="H44" s="30" t="s">
        <v>12</v>
      </c>
      <c r="I44" s="30" t="s">
        <v>11</v>
      </c>
      <c r="J44" s="30" t="s">
        <v>9</v>
      </c>
      <c r="K44"/>
      <c r="L44" s="5" t="s">
        <v>37</v>
      </c>
      <c r="M44" s="29" t="s">
        <v>73</v>
      </c>
      <c r="N44" s="9" t="s">
        <v>36</v>
      </c>
    </row>
    <row r="45" spans="1:14" x14ac:dyDescent="0.2">
      <c r="A45">
        <v>2052</v>
      </c>
      <c r="B45" s="30">
        <v>64</v>
      </c>
      <c r="C45" s="30" t="s">
        <v>6</v>
      </c>
      <c r="D45" s="30">
        <v>8</v>
      </c>
      <c r="E45" s="30">
        <f t="shared" si="3"/>
        <v>0</v>
      </c>
      <c r="F45" s="30">
        <f t="shared" si="4"/>
        <v>1</v>
      </c>
      <c r="G45" s="30" t="str">
        <f t="shared" si="5"/>
        <v>61–80</v>
      </c>
      <c r="H45" s="30" t="s">
        <v>12</v>
      </c>
      <c r="I45" s="30" t="s">
        <v>11</v>
      </c>
      <c r="J45" s="30" t="s">
        <v>6</v>
      </c>
      <c r="K45"/>
      <c r="L45" t="s">
        <v>10</v>
      </c>
      <c r="M45" s="6">
        <v>-0.91</v>
      </c>
      <c r="N45" s="6">
        <v>26</v>
      </c>
    </row>
    <row r="46" spans="1:14" x14ac:dyDescent="0.2">
      <c r="A46">
        <v>2081</v>
      </c>
      <c r="B46" s="30">
        <v>65</v>
      </c>
      <c r="C46" s="30" t="s">
        <v>6</v>
      </c>
      <c r="D46" s="30">
        <v>1</v>
      </c>
      <c r="E46" s="30">
        <f t="shared" si="3"/>
        <v>0</v>
      </c>
      <c r="F46" s="30">
        <f t="shared" si="4"/>
        <v>0</v>
      </c>
      <c r="G46" s="30" t="str">
        <f t="shared" si="5"/>
        <v>61–80</v>
      </c>
      <c r="H46" s="30" t="s">
        <v>12</v>
      </c>
      <c r="I46" s="30" t="s">
        <v>12</v>
      </c>
      <c r="J46" s="30" t="s">
        <v>6</v>
      </c>
      <c r="K46"/>
      <c r="L46" t="s">
        <v>6</v>
      </c>
      <c r="M46" s="6">
        <v>-0.8</v>
      </c>
      <c r="N46" s="6">
        <v>20</v>
      </c>
    </row>
    <row r="47" spans="1:14" x14ac:dyDescent="0.2">
      <c r="A47">
        <v>2053</v>
      </c>
      <c r="B47" s="30">
        <v>68</v>
      </c>
      <c r="C47" s="30" t="s">
        <v>6</v>
      </c>
      <c r="D47" s="30">
        <v>8</v>
      </c>
      <c r="E47" s="30">
        <f t="shared" si="3"/>
        <v>0</v>
      </c>
      <c r="F47" s="30">
        <f t="shared" si="4"/>
        <v>1</v>
      </c>
      <c r="G47" s="30" t="str">
        <f t="shared" si="5"/>
        <v>61–80</v>
      </c>
      <c r="H47" s="30" t="s">
        <v>12</v>
      </c>
      <c r="I47" s="30" t="s">
        <v>11</v>
      </c>
      <c r="J47" s="30" t="s">
        <v>6</v>
      </c>
      <c r="K47"/>
      <c r="L47" t="s">
        <v>9</v>
      </c>
      <c r="M47" s="6">
        <v>-0.8</v>
      </c>
      <c r="N47" s="6">
        <v>12</v>
      </c>
    </row>
    <row r="48" spans="1:14" x14ac:dyDescent="0.2">
      <c r="A48">
        <v>2073</v>
      </c>
      <c r="B48" s="30">
        <v>67</v>
      </c>
      <c r="C48" s="30" t="s">
        <v>8</v>
      </c>
      <c r="D48" s="30">
        <v>2</v>
      </c>
      <c r="E48" s="30">
        <f t="shared" si="3"/>
        <v>0</v>
      </c>
      <c r="F48" s="30">
        <f t="shared" si="4"/>
        <v>0</v>
      </c>
      <c r="G48" s="30" t="str">
        <f t="shared" si="5"/>
        <v>61–80</v>
      </c>
      <c r="H48" s="30" t="s">
        <v>12</v>
      </c>
      <c r="I48" s="30" t="s">
        <v>12</v>
      </c>
      <c r="J48" s="30" t="s">
        <v>8</v>
      </c>
      <c r="K48"/>
      <c r="L48" t="s">
        <v>8</v>
      </c>
      <c r="M48" s="6">
        <v>-0.64</v>
      </c>
      <c r="N48" s="6">
        <v>23</v>
      </c>
    </row>
    <row r="49" spans="1:15" x14ac:dyDescent="0.2">
      <c r="A49">
        <v>2004</v>
      </c>
      <c r="B49" s="30">
        <v>67</v>
      </c>
      <c r="C49" s="30" t="s">
        <v>8</v>
      </c>
      <c r="D49" s="30">
        <v>2</v>
      </c>
      <c r="E49" s="30">
        <f t="shared" si="3"/>
        <v>0</v>
      </c>
      <c r="F49" s="30">
        <f t="shared" si="4"/>
        <v>1</v>
      </c>
      <c r="G49" s="30" t="str">
        <f t="shared" si="5"/>
        <v>61–80</v>
      </c>
      <c r="H49" s="30" t="s">
        <v>12</v>
      </c>
      <c r="I49" s="30" t="s">
        <v>11</v>
      </c>
      <c r="J49" s="30" t="s">
        <v>8</v>
      </c>
      <c r="K49"/>
      <c r="L49" t="s">
        <v>7</v>
      </c>
      <c r="M49" s="6"/>
      <c r="N49" s="6">
        <v>40</v>
      </c>
    </row>
    <row r="50" spans="1:15" x14ac:dyDescent="0.2">
      <c r="A50">
        <v>2067</v>
      </c>
      <c r="B50" s="30">
        <v>74</v>
      </c>
      <c r="C50" s="30" t="s">
        <v>8</v>
      </c>
      <c r="D50" s="30">
        <v>2</v>
      </c>
      <c r="E50" s="30">
        <f t="shared" si="3"/>
        <v>0</v>
      </c>
      <c r="F50" s="30">
        <f t="shared" si="4"/>
        <v>1</v>
      </c>
      <c r="G50" s="30" t="str">
        <f t="shared" si="5"/>
        <v>61–80</v>
      </c>
      <c r="H50" s="30" t="s">
        <v>12</v>
      </c>
      <c r="I50" s="30" t="s">
        <v>11</v>
      </c>
      <c r="J50" s="30" t="s">
        <v>8</v>
      </c>
      <c r="K50"/>
      <c r="L50"/>
      <c r="M50"/>
    </row>
    <row r="51" spans="1:15" x14ac:dyDescent="0.2">
      <c r="A51">
        <v>2003</v>
      </c>
      <c r="B51" s="30">
        <v>77</v>
      </c>
      <c r="C51" s="30" t="s">
        <v>8</v>
      </c>
      <c r="D51" s="30">
        <v>4</v>
      </c>
      <c r="E51" s="30">
        <f t="shared" si="3"/>
        <v>0</v>
      </c>
      <c r="F51" s="30">
        <f t="shared" si="4"/>
        <v>1</v>
      </c>
      <c r="G51" s="30" t="str">
        <f t="shared" si="5"/>
        <v>61–80</v>
      </c>
      <c r="H51" s="30" t="s">
        <v>12</v>
      </c>
      <c r="I51" s="30" t="s">
        <v>11</v>
      </c>
      <c r="J51" s="30" t="s">
        <v>8</v>
      </c>
      <c r="K51"/>
      <c r="L51"/>
      <c r="M51"/>
      <c r="N51" s="6"/>
    </row>
    <row r="52" spans="1:15" x14ac:dyDescent="0.2">
      <c r="A52">
        <v>2042</v>
      </c>
      <c r="B52" s="30">
        <v>78</v>
      </c>
      <c r="C52" s="30" t="s">
        <v>8</v>
      </c>
      <c r="D52" s="30">
        <v>14</v>
      </c>
      <c r="E52" s="30">
        <f t="shared" si="3"/>
        <v>0</v>
      </c>
      <c r="F52" s="30">
        <f t="shared" si="4"/>
        <v>0</v>
      </c>
      <c r="G52" s="30" t="str">
        <f t="shared" si="5"/>
        <v>61–80</v>
      </c>
      <c r="H52" s="30" t="s">
        <v>12</v>
      </c>
      <c r="I52" s="30" t="s">
        <v>12</v>
      </c>
      <c r="J52" s="30" t="s">
        <v>8</v>
      </c>
      <c r="K52"/>
      <c r="L52"/>
      <c r="M52"/>
      <c r="N52" s="6"/>
    </row>
    <row r="53" spans="1:15" x14ac:dyDescent="0.2">
      <c r="A53">
        <v>2078</v>
      </c>
      <c r="B53" s="30">
        <v>79</v>
      </c>
      <c r="C53" s="30" t="s">
        <v>8</v>
      </c>
      <c r="D53" s="30">
        <v>13</v>
      </c>
      <c r="E53" s="30">
        <f t="shared" si="3"/>
        <v>0</v>
      </c>
      <c r="F53" s="30">
        <f t="shared" si="4"/>
        <v>1</v>
      </c>
      <c r="G53" s="30" t="str">
        <f t="shared" si="5"/>
        <v>61–80</v>
      </c>
      <c r="H53" s="30" t="s">
        <v>12</v>
      </c>
      <c r="I53" s="30" t="s">
        <v>11</v>
      </c>
      <c r="J53" s="30" t="s">
        <v>8</v>
      </c>
      <c r="K53"/>
      <c r="L53"/>
      <c r="M53"/>
      <c r="N53" s="6"/>
    </row>
    <row r="54" spans="1:15" x14ac:dyDescent="0.2">
      <c r="A54">
        <v>2054</v>
      </c>
      <c r="B54" s="30">
        <v>76</v>
      </c>
      <c r="C54" s="30" t="s">
        <v>7</v>
      </c>
      <c r="D54" s="30">
        <v>6</v>
      </c>
      <c r="E54" s="30">
        <f t="shared" si="3"/>
        <v>0</v>
      </c>
      <c r="F54" s="30">
        <f t="shared" si="4"/>
        <v>0</v>
      </c>
      <c r="G54" s="30" t="str">
        <f t="shared" si="5"/>
        <v>61–80</v>
      </c>
      <c r="H54" s="30" t="s">
        <v>12</v>
      </c>
      <c r="I54" s="30" t="s">
        <v>12</v>
      </c>
      <c r="J54" s="30" t="s">
        <v>7</v>
      </c>
      <c r="K54"/>
      <c r="L54"/>
      <c r="M54"/>
      <c r="N54" s="6"/>
    </row>
    <row r="55" spans="1:15" x14ac:dyDescent="0.2">
      <c r="A55">
        <v>2041</v>
      </c>
      <c r="B55" s="30">
        <v>63</v>
      </c>
      <c r="C55" s="30" t="s">
        <v>10</v>
      </c>
      <c r="D55" s="30">
        <v>2</v>
      </c>
      <c r="E55" s="30">
        <f t="shared" si="3"/>
        <v>0</v>
      </c>
      <c r="F55" s="30">
        <f t="shared" si="4"/>
        <v>1</v>
      </c>
      <c r="G55" s="30" t="str">
        <f t="shared" si="5"/>
        <v>61–80</v>
      </c>
      <c r="H55" s="30" t="s">
        <v>12</v>
      </c>
      <c r="I55" s="30" t="s">
        <v>11</v>
      </c>
      <c r="J55" s="30" t="s">
        <v>10</v>
      </c>
      <c r="K55"/>
      <c r="L55" s="17" t="s">
        <v>28</v>
      </c>
      <c r="M55" s="6" t="s">
        <v>38</v>
      </c>
      <c r="N55" s="6" t="s">
        <v>74</v>
      </c>
      <c r="O55" s="6" t="s">
        <v>71</v>
      </c>
    </row>
    <row r="56" spans="1:15" x14ac:dyDescent="0.2">
      <c r="A56">
        <v>2016</v>
      </c>
      <c r="B56" s="30">
        <v>67</v>
      </c>
      <c r="C56" s="30" t="s">
        <v>10</v>
      </c>
      <c r="D56" s="30">
        <v>1</v>
      </c>
      <c r="E56" s="30">
        <f t="shared" si="3"/>
        <v>0</v>
      </c>
      <c r="F56" s="30">
        <f t="shared" si="4"/>
        <v>1</v>
      </c>
      <c r="G56" s="30" t="str">
        <f t="shared" si="5"/>
        <v>61–80</v>
      </c>
      <c r="H56" s="30" t="s">
        <v>12</v>
      </c>
      <c r="I56" s="30" t="s">
        <v>11</v>
      </c>
      <c r="J56" s="30" t="s">
        <v>10</v>
      </c>
      <c r="K56"/>
      <c r="L56" s="18" t="s">
        <v>6</v>
      </c>
      <c r="M56" s="6">
        <v>7.5333333333333332</v>
      </c>
      <c r="N56" s="6">
        <v>0.2</v>
      </c>
      <c r="O56" s="6">
        <v>0.8</v>
      </c>
    </row>
    <row r="57" spans="1:15" x14ac:dyDescent="0.2">
      <c r="A57">
        <v>2051</v>
      </c>
      <c r="B57" s="30">
        <v>71</v>
      </c>
      <c r="C57" s="30" t="s">
        <v>10</v>
      </c>
      <c r="D57" s="30">
        <v>8</v>
      </c>
      <c r="E57" s="30">
        <f t="shared" si="3"/>
        <v>0</v>
      </c>
      <c r="F57" s="30">
        <f t="shared" si="4"/>
        <v>1</v>
      </c>
      <c r="G57" s="30" t="str">
        <f t="shared" si="5"/>
        <v>61–80</v>
      </c>
      <c r="H57" s="30" t="s">
        <v>12</v>
      </c>
      <c r="I57" s="30" t="s">
        <v>11</v>
      </c>
      <c r="J57" s="30" t="s">
        <v>10</v>
      </c>
      <c r="K57"/>
      <c r="L57" s="19" t="s">
        <v>29</v>
      </c>
      <c r="M57" s="6">
        <v>6</v>
      </c>
      <c r="N57" s="6">
        <v>0.2</v>
      </c>
      <c r="O57" s="6">
        <v>1</v>
      </c>
    </row>
    <row r="58" spans="1:15" x14ac:dyDescent="0.2">
      <c r="A58">
        <v>2035</v>
      </c>
      <c r="B58" s="30">
        <v>72</v>
      </c>
      <c r="C58" s="30" t="s">
        <v>10</v>
      </c>
      <c r="D58" s="30">
        <v>4</v>
      </c>
      <c r="E58" s="30">
        <f t="shared" si="3"/>
        <v>0</v>
      </c>
      <c r="F58" s="30">
        <f t="shared" si="4"/>
        <v>1</v>
      </c>
      <c r="G58" s="30" t="str">
        <f t="shared" si="5"/>
        <v>61–80</v>
      </c>
      <c r="H58" s="30" t="s">
        <v>12</v>
      </c>
      <c r="I58" s="30" t="s">
        <v>11</v>
      </c>
      <c r="J58" s="30" t="s">
        <v>10</v>
      </c>
      <c r="K58"/>
      <c r="L58" s="19" t="s">
        <v>30</v>
      </c>
      <c r="M58" s="6">
        <v>8</v>
      </c>
      <c r="N58" s="6">
        <v>0.25</v>
      </c>
      <c r="O58" s="6">
        <v>0.5</v>
      </c>
    </row>
    <row r="59" spans="1:15" x14ac:dyDescent="0.2">
      <c r="A59">
        <v>2046</v>
      </c>
      <c r="B59" s="30">
        <v>76</v>
      </c>
      <c r="C59" s="30" t="s">
        <v>10</v>
      </c>
      <c r="D59" s="30">
        <v>11</v>
      </c>
      <c r="E59" s="30">
        <f t="shared" si="3"/>
        <v>0</v>
      </c>
      <c r="F59" s="30">
        <f t="shared" si="4"/>
        <v>1</v>
      </c>
      <c r="G59" s="30" t="str">
        <f t="shared" si="5"/>
        <v>61–80</v>
      </c>
      <c r="H59" s="30" t="s">
        <v>12</v>
      </c>
      <c r="I59" s="30" t="s">
        <v>11</v>
      </c>
      <c r="J59" s="30" t="s">
        <v>10</v>
      </c>
      <c r="K59"/>
      <c r="L59" s="19" t="s">
        <v>31</v>
      </c>
      <c r="M59" s="6">
        <v>5.666666666666667</v>
      </c>
      <c r="N59" s="6">
        <v>0</v>
      </c>
      <c r="O59" s="6">
        <v>0.66666666666666663</v>
      </c>
    </row>
    <row r="60" spans="1:15" x14ac:dyDescent="0.2">
      <c r="A60">
        <v>2093</v>
      </c>
      <c r="B60" s="30">
        <v>64</v>
      </c>
      <c r="C60" s="30" t="s">
        <v>9</v>
      </c>
      <c r="D60" s="30">
        <v>6</v>
      </c>
      <c r="E60" s="30">
        <f t="shared" si="3"/>
        <v>0</v>
      </c>
      <c r="F60" s="30">
        <f t="shared" si="4"/>
        <v>1</v>
      </c>
      <c r="G60" s="30" t="str">
        <f t="shared" si="5"/>
        <v>61–80</v>
      </c>
      <c r="H60" s="30" t="s">
        <v>12</v>
      </c>
      <c r="I60" s="30" t="s">
        <v>11</v>
      </c>
      <c r="J60" s="30" t="s">
        <v>9</v>
      </c>
      <c r="K60"/>
      <c r="L60" s="19" t="s">
        <v>24</v>
      </c>
      <c r="M60" s="6">
        <v>11.333333333333334</v>
      </c>
      <c r="N60" s="6">
        <v>0.33333333333333331</v>
      </c>
      <c r="O60" s="6">
        <v>1</v>
      </c>
    </row>
    <row r="61" spans="1:15" ht="17" customHeight="1" x14ac:dyDescent="0.2">
      <c r="A61">
        <v>2006</v>
      </c>
      <c r="B61" s="30">
        <v>66</v>
      </c>
      <c r="C61" s="30" t="s">
        <v>9</v>
      </c>
      <c r="D61" s="30">
        <v>13</v>
      </c>
      <c r="E61" s="30">
        <f t="shared" si="3"/>
        <v>0</v>
      </c>
      <c r="F61" s="30">
        <f t="shared" si="4"/>
        <v>0</v>
      </c>
      <c r="G61" s="30" t="str">
        <f t="shared" si="5"/>
        <v>61–80</v>
      </c>
      <c r="H61" s="30" t="s">
        <v>12</v>
      </c>
      <c r="I61" s="30" t="s">
        <v>12</v>
      </c>
      <c r="J61" s="30" t="s">
        <v>9</v>
      </c>
      <c r="K61"/>
      <c r="L61" s="18" t="s">
        <v>8</v>
      </c>
      <c r="M61" s="6">
        <v>6.5454545454545459</v>
      </c>
      <c r="N61" s="6">
        <v>0.22727272727272727</v>
      </c>
      <c r="O61" s="6">
        <v>0.63636363636363635</v>
      </c>
    </row>
    <row r="62" spans="1:15" ht="15" customHeight="1" x14ac:dyDescent="0.2">
      <c r="A62">
        <v>2076</v>
      </c>
      <c r="B62" s="30">
        <v>66</v>
      </c>
      <c r="C62" s="30" t="s">
        <v>9</v>
      </c>
      <c r="D62" s="30">
        <v>8</v>
      </c>
      <c r="E62" s="30">
        <f t="shared" si="3"/>
        <v>0</v>
      </c>
      <c r="F62" s="30">
        <f t="shared" si="4"/>
        <v>0</v>
      </c>
      <c r="G62" s="30" t="str">
        <f t="shared" si="5"/>
        <v>61–80</v>
      </c>
      <c r="H62" s="30" t="s">
        <v>12</v>
      </c>
      <c r="I62" s="30" t="s">
        <v>12</v>
      </c>
      <c r="J62" s="30" t="s">
        <v>9</v>
      </c>
      <c r="K62"/>
      <c r="L62" s="19" t="s">
        <v>29</v>
      </c>
      <c r="M62" s="6">
        <v>5.5</v>
      </c>
      <c r="N62" s="6">
        <v>0.33333333333333331</v>
      </c>
      <c r="O62" s="6">
        <v>0.66666666666666663</v>
      </c>
    </row>
    <row r="63" spans="1:15" ht="17" customHeight="1" x14ac:dyDescent="0.2">
      <c r="A63">
        <v>2018</v>
      </c>
      <c r="B63" s="30">
        <v>68</v>
      </c>
      <c r="C63" s="30" t="s">
        <v>9</v>
      </c>
      <c r="D63" s="30">
        <v>2</v>
      </c>
      <c r="E63" s="30">
        <f t="shared" si="3"/>
        <v>0</v>
      </c>
      <c r="F63" s="30">
        <f t="shared" si="4"/>
        <v>0</v>
      </c>
      <c r="G63" s="30" t="str">
        <f t="shared" si="5"/>
        <v>61–80</v>
      </c>
      <c r="H63" s="30" t="s">
        <v>12</v>
      </c>
      <c r="I63" s="30" t="s">
        <v>12</v>
      </c>
      <c r="J63" s="30" t="s">
        <v>9</v>
      </c>
      <c r="K63"/>
      <c r="L63" s="19" t="s">
        <v>30</v>
      </c>
      <c r="M63" s="6">
        <v>10</v>
      </c>
      <c r="N63" s="6">
        <v>0.2</v>
      </c>
      <c r="O63" s="6">
        <v>0.8</v>
      </c>
    </row>
    <row r="64" spans="1:15" ht="15" customHeight="1" x14ac:dyDescent="0.2">
      <c r="A64">
        <v>2045</v>
      </c>
      <c r="B64" s="30">
        <v>70</v>
      </c>
      <c r="C64" s="30" t="s">
        <v>9</v>
      </c>
      <c r="D64" s="30">
        <v>10</v>
      </c>
      <c r="E64" s="30">
        <f t="shared" si="3"/>
        <v>0</v>
      </c>
      <c r="F64" s="30">
        <f t="shared" si="4"/>
        <v>1</v>
      </c>
      <c r="G64" s="30" t="str">
        <f t="shared" si="5"/>
        <v>61–80</v>
      </c>
      <c r="H64" s="30" t="s">
        <v>12</v>
      </c>
      <c r="I64" s="30" t="s">
        <v>11</v>
      </c>
      <c r="J64" s="30" t="s">
        <v>9</v>
      </c>
      <c r="K64"/>
      <c r="L64" s="19" t="s">
        <v>31</v>
      </c>
      <c r="M64" s="6">
        <v>6.2857142857142856</v>
      </c>
      <c r="N64" s="6">
        <v>0.14285714285714285</v>
      </c>
      <c r="O64" s="6">
        <v>0.5714285714285714</v>
      </c>
    </row>
    <row r="65" spans="1:15" x14ac:dyDescent="0.2">
      <c r="A65">
        <v>2020</v>
      </c>
      <c r="B65" s="30">
        <v>72</v>
      </c>
      <c r="C65" s="30" t="s">
        <v>9</v>
      </c>
      <c r="D65" s="30">
        <v>5</v>
      </c>
      <c r="E65" s="30">
        <f t="shared" si="3"/>
        <v>0</v>
      </c>
      <c r="F65" s="30">
        <f t="shared" si="4"/>
        <v>1</v>
      </c>
      <c r="G65" s="30" t="str">
        <f t="shared" si="5"/>
        <v>61–80</v>
      </c>
      <c r="H65" s="30" t="s">
        <v>12</v>
      </c>
      <c r="I65" s="30" t="s">
        <v>11</v>
      </c>
      <c r="J65" s="30" t="s">
        <v>9</v>
      </c>
      <c r="K65"/>
      <c r="L65" s="19" t="s">
        <v>24</v>
      </c>
      <c r="M65" s="6">
        <v>4.25</v>
      </c>
      <c r="N65" s="6">
        <v>0.25</v>
      </c>
      <c r="O65" s="6">
        <v>0.5</v>
      </c>
    </row>
    <row r="66" spans="1:15" x14ac:dyDescent="0.2">
      <c r="A66">
        <v>2011</v>
      </c>
      <c r="B66" s="30">
        <v>75</v>
      </c>
      <c r="C66" s="30" t="s">
        <v>9</v>
      </c>
      <c r="D66" s="30">
        <v>8</v>
      </c>
      <c r="E66" s="30">
        <f t="shared" ref="E66:E101" si="6">IF(H66="Yes", 1, 0)</f>
        <v>0</v>
      </c>
      <c r="F66" s="30">
        <f t="shared" ref="F66:F101" si="7">IF(I66="Yes",1,0)</f>
        <v>1</v>
      </c>
      <c r="G66" s="30" t="str">
        <f t="shared" ref="G66:G101" si="8">IF(B66&lt;=40, "0–40", IF(B66&lt;=60, "41–60", IF(B66&lt;=80, "61–80", "81+")))</f>
        <v>61–80</v>
      </c>
      <c r="H66" s="30" t="s">
        <v>12</v>
      </c>
      <c r="I66" s="30" t="s">
        <v>11</v>
      </c>
      <c r="J66" s="30" t="s">
        <v>9</v>
      </c>
      <c r="K66"/>
      <c r="L66" s="18" t="s">
        <v>7</v>
      </c>
      <c r="M66" s="6">
        <v>6.333333333333333</v>
      </c>
      <c r="N66" s="6">
        <v>0.4</v>
      </c>
      <c r="O66" s="6">
        <v>0.66666666666666663</v>
      </c>
    </row>
    <row r="67" spans="1:15" x14ac:dyDescent="0.2">
      <c r="A67">
        <v>2028</v>
      </c>
      <c r="B67" s="30">
        <v>78</v>
      </c>
      <c r="C67" s="30" t="s">
        <v>9</v>
      </c>
      <c r="D67" s="30">
        <v>2</v>
      </c>
      <c r="E67" s="30">
        <f t="shared" si="6"/>
        <v>0</v>
      </c>
      <c r="F67" s="30">
        <f t="shared" si="7"/>
        <v>1</v>
      </c>
      <c r="G67" s="30" t="str">
        <f t="shared" si="8"/>
        <v>61–80</v>
      </c>
      <c r="H67" s="30" t="s">
        <v>12</v>
      </c>
      <c r="I67" s="30" t="s">
        <v>11</v>
      </c>
      <c r="J67" s="30" t="s">
        <v>9</v>
      </c>
      <c r="K67"/>
      <c r="L67" s="19" t="s">
        <v>29</v>
      </c>
      <c r="M67" s="6">
        <v>7.8</v>
      </c>
      <c r="N67" s="6">
        <v>0.2</v>
      </c>
      <c r="O67" s="6">
        <v>0.8</v>
      </c>
    </row>
    <row r="68" spans="1:15" x14ac:dyDescent="0.2">
      <c r="A68">
        <v>2001</v>
      </c>
      <c r="B68" s="30">
        <v>86</v>
      </c>
      <c r="C68" s="30" t="s">
        <v>6</v>
      </c>
      <c r="D68" s="30">
        <v>13</v>
      </c>
      <c r="E68" s="30">
        <f t="shared" si="6"/>
        <v>0</v>
      </c>
      <c r="F68" s="30">
        <f t="shared" si="7"/>
        <v>1</v>
      </c>
      <c r="G68" s="30" t="str">
        <f t="shared" si="8"/>
        <v>81+</v>
      </c>
      <c r="H68" s="30" t="s">
        <v>12</v>
      </c>
      <c r="I68" s="30" t="s">
        <v>11</v>
      </c>
      <c r="J68" s="30" t="s">
        <v>6</v>
      </c>
      <c r="K68"/>
      <c r="L68" s="19" t="s">
        <v>30</v>
      </c>
      <c r="M68" s="6">
        <v>5.333333333333333</v>
      </c>
      <c r="N68" s="6">
        <v>0.33333333333333331</v>
      </c>
      <c r="O68" s="6">
        <v>0.33333333333333331</v>
      </c>
    </row>
    <row r="69" spans="1:15" x14ac:dyDescent="0.2">
      <c r="A69">
        <v>2092</v>
      </c>
      <c r="B69" s="30">
        <v>87</v>
      </c>
      <c r="C69" s="30" t="s">
        <v>6</v>
      </c>
      <c r="D69" s="30">
        <v>7</v>
      </c>
      <c r="E69" s="30">
        <f t="shared" si="6"/>
        <v>0</v>
      </c>
      <c r="F69" s="30">
        <f t="shared" si="7"/>
        <v>1</v>
      </c>
      <c r="G69" s="30" t="str">
        <f t="shared" si="8"/>
        <v>81+</v>
      </c>
      <c r="H69" s="30" t="s">
        <v>12</v>
      </c>
      <c r="I69" s="30" t="s">
        <v>11</v>
      </c>
      <c r="J69" s="30" t="s">
        <v>6</v>
      </c>
      <c r="K69"/>
      <c r="L69" s="19" t="s">
        <v>31</v>
      </c>
      <c r="M69" s="6">
        <v>6.6</v>
      </c>
      <c r="N69" s="6">
        <v>0.8</v>
      </c>
      <c r="O69" s="6">
        <v>0.8</v>
      </c>
    </row>
    <row r="70" spans="1:15" x14ac:dyDescent="0.2">
      <c r="A70">
        <v>2026</v>
      </c>
      <c r="B70" s="30">
        <v>84</v>
      </c>
      <c r="C70" s="30" t="s">
        <v>8</v>
      </c>
      <c r="D70" s="30">
        <v>1</v>
      </c>
      <c r="E70" s="30">
        <f t="shared" si="6"/>
        <v>0</v>
      </c>
      <c r="F70" s="30">
        <f t="shared" si="7"/>
        <v>0</v>
      </c>
      <c r="G70" s="30" t="str">
        <f t="shared" si="8"/>
        <v>81+</v>
      </c>
      <c r="H70" s="30" t="s">
        <v>12</v>
      </c>
      <c r="I70" s="30" t="s">
        <v>12</v>
      </c>
      <c r="J70" s="30" t="s">
        <v>8</v>
      </c>
      <c r="K70"/>
      <c r="L70" s="19" t="s">
        <v>24</v>
      </c>
      <c r="M70" s="6">
        <v>3.5</v>
      </c>
      <c r="N70" s="6">
        <v>0</v>
      </c>
      <c r="O70" s="6">
        <v>0.5</v>
      </c>
    </row>
    <row r="71" spans="1:15" x14ac:dyDescent="0.2">
      <c r="A71">
        <v>2012</v>
      </c>
      <c r="B71" s="30">
        <v>87</v>
      </c>
      <c r="C71" s="30" t="s">
        <v>8</v>
      </c>
      <c r="D71" s="30">
        <v>8</v>
      </c>
      <c r="E71" s="30">
        <f t="shared" si="6"/>
        <v>0</v>
      </c>
      <c r="F71" s="30">
        <f t="shared" si="7"/>
        <v>1</v>
      </c>
      <c r="G71" s="30" t="str">
        <f t="shared" si="8"/>
        <v>81+</v>
      </c>
      <c r="H71" s="30" t="s">
        <v>12</v>
      </c>
      <c r="I71" s="30" t="s">
        <v>11</v>
      </c>
      <c r="J71" s="30" t="s">
        <v>8</v>
      </c>
      <c r="K71"/>
      <c r="L71" s="18" t="s">
        <v>10</v>
      </c>
      <c r="M71" s="6">
        <v>6.8260869565217392</v>
      </c>
      <c r="N71" s="6">
        <v>0.2608695652173913</v>
      </c>
      <c r="O71" s="6">
        <v>0.91304347826086951</v>
      </c>
    </row>
    <row r="72" spans="1:15" x14ac:dyDescent="0.2">
      <c r="A72">
        <v>2025</v>
      </c>
      <c r="B72" s="30">
        <v>89</v>
      </c>
      <c r="C72" s="30" t="s">
        <v>8</v>
      </c>
      <c r="D72" s="30">
        <v>6</v>
      </c>
      <c r="E72" s="30">
        <f t="shared" si="6"/>
        <v>0</v>
      </c>
      <c r="F72" s="30">
        <f t="shared" si="7"/>
        <v>1</v>
      </c>
      <c r="G72" s="30" t="str">
        <f t="shared" si="8"/>
        <v>81+</v>
      </c>
      <c r="H72" s="30" t="s">
        <v>12</v>
      </c>
      <c r="I72" s="30" t="s">
        <v>11</v>
      </c>
      <c r="J72" s="30" t="s">
        <v>8</v>
      </c>
      <c r="K72"/>
      <c r="L72" s="19" t="s">
        <v>29</v>
      </c>
      <c r="M72" s="6">
        <v>5</v>
      </c>
      <c r="N72" s="6">
        <v>0.375</v>
      </c>
      <c r="O72" s="6">
        <v>0.875</v>
      </c>
    </row>
    <row r="73" spans="1:15" x14ac:dyDescent="0.2">
      <c r="A73">
        <v>2015</v>
      </c>
      <c r="B73" s="30">
        <v>86</v>
      </c>
      <c r="C73" s="30" t="s">
        <v>7</v>
      </c>
      <c r="D73" s="30">
        <v>1</v>
      </c>
      <c r="E73" s="30">
        <f t="shared" si="6"/>
        <v>0</v>
      </c>
      <c r="F73" s="30">
        <f t="shared" si="7"/>
        <v>1</v>
      </c>
      <c r="G73" s="30" t="str">
        <f t="shared" si="8"/>
        <v>81+</v>
      </c>
      <c r="H73" s="30" t="s">
        <v>12</v>
      </c>
      <c r="I73" s="30" t="s">
        <v>11</v>
      </c>
      <c r="J73" s="30" t="s">
        <v>7</v>
      </c>
      <c r="K73"/>
      <c r="L73" s="19" t="s">
        <v>30</v>
      </c>
      <c r="M73" s="6">
        <v>8.5</v>
      </c>
      <c r="N73" s="6">
        <v>0.16666666666666666</v>
      </c>
      <c r="O73" s="6">
        <v>1</v>
      </c>
    </row>
    <row r="74" spans="1:15" x14ac:dyDescent="0.2">
      <c r="A74">
        <v>2009</v>
      </c>
      <c r="B74" s="30">
        <v>88</v>
      </c>
      <c r="C74" s="30" t="s">
        <v>7</v>
      </c>
      <c r="D74" s="30">
        <v>6</v>
      </c>
      <c r="E74" s="30">
        <f t="shared" si="6"/>
        <v>0</v>
      </c>
      <c r="F74" s="30">
        <f t="shared" si="7"/>
        <v>0</v>
      </c>
      <c r="G74" s="30" t="str">
        <f t="shared" si="8"/>
        <v>81+</v>
      </c>
      <c r="H74" s="30" t="s">
        <v>12</v>
      </c>
      <c r="I74" s="30" t="s">
        <v>12</v>
      </c>
      <c r="J74" s="30" t="s">
        <v>7</v>
      </c>
      <c r="K74"/>
      <c r="L74" s="19" t="s">
        <v>31</v>
      </c>
      <c r="M74" s="6">
        <v>5.833333333333333</v>
      </c>
      <c r="N74" s="6">
        <v>0.16666666666666666</v>
      </c>
      <c r="O74" s="6">
        <v>1</v>
      </c>
    </row>
    <row r="75" spans="1:15" x14ac:dyDescent="0.2">
      <c r="A75">
        <v>2071</v>
      </c>
      <c r="B75" s="30">
        <v>81</v>
      </c>
      <c r="C75" s="30" t="s">
        <v>10</v>
      </c>
      <c r="D75" s="30">
        <v>11</v>
      </c>
      <c r="E75" s="30">
        <f t="shared" si="6"/>
        <v>0</v>
      </c>
      <c r="F75" s="30">
        <f t="shared" si="7"/>
        <v>1</v>
      </c>
      <c r="G75" s="30" t="str">
        <f t="shared" si="8"/>
        <v>81+</v>
      </c>
      <c r="H75" s="30" t="s">
        <v>12</v>
      </c>
      <c r="I75" s="30" t="s">
        <v>11</v>
      </c>
      <c r="J75" s="30" t="s">
        <v>10</v>
      </c>
      <c r="K75"/>
      <c r="L75" s="19" t="s">
        <v>24</v>
      </c>
      <c r="M75" s="6">
        <v>10.333333333333334</v>
      </c>
      <c r="N75" s="6">
        <v>0.33333333333333331</v>
      </c>
      <c r="O75" s="6">
        <v>0.66666666666666663</v>
      </c>
    </row>
    <row r="76" spans="1:15" x14ac:dyDescent="0.2">
      <c r="A76">
        <v>2087</v>
      </c>
      <c r="B76" s="30">
        <v>88</v>
      </c>
      <c r="C76" s="30" t="s">
        <v>10</v>
      </c>
      <c r="D76" s="30">
        <v>6</v>
      </c>
      <c r="E76" s="30">
        <f t="shared" si="6"/>
        <v>0</v>
      </c>
      <c r="F76" s="30">
        <f t="shared" si="7"/>
        <v>1</v>
      </c>
      <c r="G76" s="30" t="str">
        <f t="shared" si="8"/>
        <v>81+</v>
      </c>
      <c r="H76" s="30" t="s">
        <v>12</v>
      </c>
      <c r="I76" s="30" t="s">
        <v>11</v>
      </c>
      <c r="J76" s="30" t="s">
        <v>10</v>
      </c>
      <c r="K76"/>
      <c r="L76" s="18" t="s">
        <v>9</v>
      </c>
      <c r="M76" s="6">
        <v>6.6</v>
      </c>
      <c r="N76" s="6">
        <v>0.12</v>
      </c>
      <c r="O76" s="6">
        <v>0.8</v>
      </c>
    </row>
    <row r="77" spans="1:15" x14ac:dyDescent="0.2">
      <c r="A77">
        <v>2017</v>
      </c>
      <c r="B77" s="30">
        <v>81</v>
      </c>
      <c r="C77" s="30" t="s">
        <v>9</v>
      </c>
      <c r="D77" s="30">
        <v>9</v>
      </c>
      <c r="E77" s="30">
        <f t="shared" si="6"/>
        <v>0</v>
      </c>
      <c r="F77" s="30">
        <f t="shared" si="7"/>
        <v>0</v>
      </c>
      <c r="G77" s="30" t="str">
        <f t="shared" si="8"/>
        <v>81+</v>
      </c>
      <c r="H77" s="30" t="s">
        <v>12</v>
      </c>
      <c r="I77" s="30" t="s">
        <v>12</v>
      </c>
      <c r="J77" s="30" t="s">
        <v>9</v>
      </c>
      <c r="K77"/>
      <c r="L77" s="19" t="s">
        <v>29</v>
      </c>
      <c r="M77" s="6">
        <v>5.5714285714285712</v>
      </c>
      <c r="N77" s="6">
        <v>0.14285714285714285</v>
      </c>
      <c r="O77" s="6">
        <v>1</v>
      </c>
    </row>
    <row r="78" spans="1:15" x14ac:dyDescent="0.2">
      <c r="A78">
        <v>2091</v>
      </c>
      <c r="B78" s="30">
        <v>85</v>
      </c>
      <c r="C78" s="30" t="s">
        <v>9</v>
      </c>
      <c r="D78" s="30">
        <v>3</v>
      </c>
      <c r="E78" s="30">
        <f t="shared" si="6"/>
        <v>0</v>
      </c>
      <c r="F78" s="30">
        <f t="shared" si="7"/>
        <v>0</v>
      </c>
      <c r="G78" s="30" t="str">
        <f t="shared" si="8"/>
        <v>81+</v>
      </c>
      <c r="H78" s="30" t="s">
        <v>12</v>
      </c>
      <c r="I78" s="30" t="s">
        <v>12</v>
      </c>
      <c r="J78" s="30" t="s">
        <v>9</v>
      </c>
      <c r="K78"/>
      <c r="L78" s="19" t="s">
        <v>30</v>
      </c>
      <c r="M78" s="6">
        <v>7.666666666666667</v>
      </c>
      <c r="N78" s="6">
        <v>0</v>
      </c>
      <c r="O78" s="6">
        <v>1</v>
      </c>
    </row>
    <row r="79" spans="1:15" x14ac:dyDescent="0.2">
      <c r="A79">
        <v>2056</v>
      </c>
      <c r="B79" s="30">
        <v>23</v>
      </c>
      <c r="C79" s="30" t="s">
        <v>6</v>
      </c>
      <c r="D79" s="30">
        <v>7</v>
      </c>
      <c r="E79" s="30">
        <f t="shared" si="6"/>
        <v>1</v>
      </c>
      <c r="F79" s="30">
        <f t="shared" si="7"/>
        <v>1</v>
      </c>
      <c r="G79" s="30" t="str">
        <f t="shared" si="8"/>
        <v>0–40</v>
      </c>
      <c r="H79" s="30" t="s">
        <v>11</v>
      </c>
      <c r="I79" s="30" t="s">
        <v>11</v>
      </c>
      <c r="J79" s="30" t="s">
        <v>6</v>
      </c>
      <c r="K79"/>
      <c r="L79" s="19" t="s">
        <v>31</v>
      </c>
      <c r="M79" s="6">
        <v>6.8</v>
      </c>
      <c r="N79" s="6">
        <v>0.2</v>
      </c>
      <c r="O79" s="6">
        <v>0.7</v>
      </c>
    </row>
    <row r="80" spans="1:15" x14ac:dyDescent="0.2">
      <c r="A80">
        <v>2040</v>
      </c>
      <c r="B80" s="30">
        <v>21</v>
      </c>
      <c r="C80" s="30" t="s">
        <v>8</v>
      </c>
      <c r="D80" s="30">
        <v>5</v>
      </c>
      <c r="E80" s="30">
        <f t="shared" si="6"/>
        <v>1</v>
      </c>
      <c r="F80" s="30">
        <f t="shared" si="7"/>
        <v>1</v>
      </c>
      <c r="G80" s="30" t="str">
        <f t="shared" si="8"/>
        <v>0–40</v>
      </c>
      <c r="H80" s="30" t="s">
        <v>11</v>
      </c>
      <c r="I80" s="30" t="s">
        <v>11</v>
      </c>
      <c r="J80" s="30" t="s">
        <v>8</v>
      </c>
      <c r="K80"/>
      <c r="L80" s="19" t="s">
        <v>24</v>
      </c>
      <c r="M80" s="6">
        <v>6</v>
      </c>
      <c r="N80" s="6">
        <v>0</v>
      </c>
      <c r="O80" s="6">
        <v>0</v>
      </c>
    </row>
    <row r="81" spans="1:20" x14ac:dyDescent="0.2">
      <c r="A81">
        <v>2060</v>
      </c>
      <c r="B81" s="30">
        <v>23</v>
      </c>
      <c r="C81" s="30" t="s">
        <v>8</v>
      </c>
      <c r="D81" s="30">
        <v>2</v>
      </c>
      <c r="E81" s="30">
        <f t="shared" si="6"/>
        <v>1</v>
      </c>
      <c r="F81" s="30">
        <f t="shared" si="7"/>
        <v>1</v>
      </c>
      <c r="G81" s="30" t="str">
        <f t="shared" si="8"/>
        <v>0–40</v>
      </c>
      <c r="H81" s="30" t="s">
        <v>11</v>
      </c>
      <c r="I81" s="30" t="s">
        <v>11</v>
      </c>
      <c r="J81" s="30" t="s">
        <v>8</v>
      </c>
      <c r="K81"/>
      <c r="L81" s="18" t="s">
        <v>32</v>
      </c>
      <c r="M81" s="6">
        <v>6.74</v>
      </c>
      <c r="N81" s="6">
        <v>0.23</v>
      </c>
      <c r="O81" s="6">
        <v>0.77</v>
      </c>
    </row>
    <row r="82" spans="1:20" x14ac:dyDescent="0.2">
      <c r="A82">
        <v>2037</v>
      </c>
      <c r="B82" s="30">
        <v>26</v>
      </c>
      <c r="C82" s="30" t="s">
        <v>7</v>
      </c>
      <c r="D82" s="30">
        <v>7</v>
      </c>
      <c r="E82" s="30">
        <f t="shared" si="6"/>
        <v>1</v>
      </c>
      <c r="F82" s="30">
        <f t="shared" si="7"/>
        <v>0</v>
      </c>
      <c r="G82" s="30" t="str">
        <f t="shared" si="8"/>
        <v>0–40</v>
      </c>
      <c r="H82" s="30" t="s">
        <v>11</v>
      </c>
      <c r="I82" s="30" t="s">
        <v>12</v>
      </c>
      <c r="J82" s="30" t="s">
        <v>7</v>
      </c>
      <c r="K82"/>
      <c r="L82"/>
      <c r="M82"/>
    </row>
    <row r="83" spans="1:20" x14ac:dyDescent="0.2">
      <c r="A83">
        <v>2013</v>
      </c>
      <c r="B83" s="30">
        <v>22</v>
      </c>
      <c r="C83" s="30" t="s">
        <v>10</v>
      </c>
      <c r="D83" s="30">
        <v>13</v>
      </c>
      <c r="E83" s="30">
        <f t="shared" si="6"/>
        <v>1</v>
      </c>
      <c r="F83" s="30">
        <f t="shared" si="7"/>
        <v>1</v>
      </c>
      <c r="G83" s="30" t="str">
        <f t="shared" si="8"/>
        <v>0–40</v>
      </c>
      <c r="H83" s="30" t="s">
        <v>11</v>
      </c>
      <c r="I83" s="30" t="s">
        <v>11</v>
      </c>
      <c r="J83" s="30" t="s">
        <v>10</v>
      </c>
      <c r="K83"/>
      <c r="L83"/>
      <c r="M83"/>
    </row>
    <row r="84" spans="1:20" x14ac:dyDescent="0.2">
      <c r="A84">
        <v>2064</v>
      </c>
      <c r="B84" s="30">
        <v>29</v>
      </c>
      <c r="C84" s="30" t="s">
        <v>10</v>
      </c>
      <c r="D84" s="30">
        <v>4</v>
      </c>
      <c r="E84" s="30">
        <f t="shared" si="6"/>
        <v>1</v>
      </c>
      <c r="F84" s="30">
        <f t="shared" si="7"/>
        <v>1</v>
      </c>
      <c r="G84" s="30" t="str">
        <f t="shared" si="8"/>
        <v>0–40</v>
      </c>
      <c r="H84" s="30" t="s">
        <v>11</v>
      </c>
      <c r="I84" s="30" t="s">
        <v>11</v>
      </c>
      <c r="J84" s="30" t="s">
        <v>10</v>
      </c>
      <c r="K84"/>
      <c r="L84" s="2" t="s">
        <v>28</v>
      </c>
      <c r="M84" s="2" t="s">
        <v>33</v>
      </c>
      <c r="N84" s="2" t="s">
        <v>39</v>
      </c>
      <c r="O84" s="2" t="s">
        <v>69</v>
      </c>
      <c r="P84" s="2" t="s">
        <v>70</v>
      </c>
      <c r="Q84" s="2" t="s">
        <v>38</v>
      </c>
      <c r="R84" s="2" t="s">
        <v>13</v>
      </c>
      <c r="S84" s="2" t="s">
        <v>68</v>
      </c>
    </row>
    <row r="85" spans="1:20" x14ac:dyDescent="0.2">
      <c r="A85">
        <v>2048</v>
      </c>
      <c r="B85" s="30">
        <v>32</v>
      </c>
      <c r="C85" s="30" t="s">
        <v>10</v>
      </c>
      <c r="D85" s="30">
        <v>4</v>
      </c>
      <c r="E85" s="30">
        <f t="shared" si="6"/>
        <v>1</v>
      </c>
      <c r="F85" s="30">
        <f t="shared" si="7"/>
        <v>1</v>
      </c>
      <c r="G85" s="30" t="str">
        <f t="shared" si="8"/>
        <v>0–40</v>
      </c>
      <c r="H85" s="30" t="s">
        <v>11</v>
      </c>
      <c r="I85" s="30" t="s">
        <v>11</v>
      </c>
      <c r="J85" s="30" t="s">
        <v>10</v>
      </c>
      <c r="K85"/>
      <c r="L85" s="19" t="s">
        <v>40</v>
      </c>
      <c r="M85">
        <v>1</v>
      </c>
      <c r="N85">
        <v>5</v>
      </c>
      <c r="O85">
        <v>5</v>
      </c>
      <c r="P85">
        <v>5</v>
      </c>
      <c r="Q85" s="6">
        <v>6</v>
      </c>
      <c r="R85" s="6">
        <f>M85/N85</f>
        <v>0.2</v>
      </c>
      <c r="S85" s="6">
        <f>O85/P85</f>
        <v>1</v>
      </c>
    </row>
    <row r="86" spans="1:20" x14ac:dyDescent="0.2">
      <c r="A86">
        <v>2032</v>
      </c>
      <c r="B86" s="30">
        <v>35</v>
      </c>
      <c r="C86" s="30" t="s">
        <v>9</v>
      </c>
      <c r="D86" s="30">
        <v>8</v>
      </c>
      <c r="E86" s="30">
        <f t="shared" si="6"/>
        <v>1</v>
      </c>
      <c r="F86" s="30">
        <f t="shared" si="7"/>
        <v>1</v>
      </c>
      <c r="G86" s="30" t="str">
        <f t="shared" si="8"/>
        <v>0–40</v>
      </c>
      <c r="H86" s="30" t="s">
        <v>11</v>
      </c>
      <c r="I86" s="30" t="s">
        <v>11</v>
      </c>
      <c r="J86" s="30" t="s">
        <v>9</v>
      </c>
      <c r="K86"/>
      <c r="L86" s="19" t="s">
        <v>41</v>
      </c>
      <c r="M86">
        <v>1</v>
      </c>
      <c r="N86">
        <v>4</v>
      </c>
      <c r="O86">
        <v>2</v>
      </c>
      <c r="P86">
        <v>4</v>
      </c>
      <c r="Q86" s="6">
        <v>8</v>
      </c>
      <c r="R86" s="6">
        <f t="shared" ref="R86:U104" si="9">M86/N86</f>
        <v>0.25</v>
      </c>
      <c r="S86" s="6">
        <f t="shared" ref="S86:V104" si="10">O86/P86</f>
        <v>0.5</v>
      </c>
    </row>
    <row r="87" spans="1:20" x14ac:dyDescent="0.2">
      <c r="A87">
        <v>2007</v>
      </c>
      <c r="B87" s="30">
        <v>45</v>
      </c>
      <c r="C87" s="30" t="s">
        <v>6</v>
      </c>
      <c r="D87" s="30">
        <v>14</v>
      </c>
      <c r="E87" s="30">
        <f t="shared" si="6"/>
        <v>1</v>
      </c>
      <c r="F87" s="30">
        <f t="shared" si="7"/>
        <v>0</v>
      </c>
      <c r="G87" s="30" t="str">
        <f t="shared" si="8"/>
        <v>41–60</v>
      </c>
      <c r="H87" s="30" t="s">
        <v>11</v>
      </c>
      <c r="I87" s="30" t="s">
        <v>12</v>
      </c>
      <c r="J87" s="30" t="s">
        <v>6</v>
      </c>
      <c r="K87"/>
      <c r="L87" s="19" t="s">
        <v>42</v>
      </c>
      <c r="M87">
        <v>0</v>
      </c>
      <c r="N87">
        <v>3</v>
      </c>
      <c r="O87">
        <v>2</v>
      </c>
      <c r="P87">
        <v>3</v>
      </c>
      <c r="Q87" s="6">
        <v>5.666666666666667</v>
      </c>
      <c r="R87" s="6">
        <f t="shared" si="9"/>
        <v>0</v>
      </c>
      <c r="S87" s="6">
        <f t="shared" si="10"/>
        <v>0.66666666666666663</v>
      </c>
    </row>
    <row r="88" spans="1:20" ht="16" customHeight="1" x14ac:dyDescent="0.2">
      <c r="A88">
        <v>2027</v>
      </c>
      <c r="B88" s="30">
        <v>54</v>
      </c>
      <c r="C88" s="30" t="s">
        <v>8</v>
      </c>
      <c r="D88" s="30">
        <v>8</v>
      </c>
      <c r="E88" s="30">
        <f t="shared" si="6"/>
        <v>1</v>
      </c>
      <c r="F88" s="30">
        <f t="shared" si="7"/>
        <v>1</v>
      </c>
      <c r="G88" s="30" t="str">
        <f t="shared" si="8"/>
        <v>41–60</v>
      </c>
      <c r="H88" s="30" t="s">
        <v>11</v>
      </c>
      <c r="I88" s="30" t="s">
        <v>11</v>
      </c>
      <c r="J88" s="30" t="s">
        <v>8</v>
      </c>
      <c r="K88"/>
      <c r="L88" s="19" t="s">
        <v>43</v>
      </c>
      <c r="M88">
        <v>1</v>
      </c>
      <c r="N88">
        <v>3</v>
      </c>
      <c r="O88">
        <v>3</v>
      </c>
      <c r="P88">
        <v>3</v>
      </c>
      <c r="Q88" s="6">
        <v>11.333333333333334</v>
      </c>
      <c r="R88" s="6">
        <f t="shared" si="9"/>
        <v>0.33333333333333331</v>
      </c>
      <c r="S88" s="6">
        <f t="shared" si="10"/>
        <v>1</v>
      </c>
    </row>
    <row r="89" spans="1:20" ht="15" customHeight="1" x14ac:dyDescent="0.2">
      <c r="A89">
        <v>2068</v>
      </c>
      <c r="B89" s="30">
        <v>47</v>
      </c>
      <c r="C89" s="30" t="s">
        <v>7</v>
      </c>
      <c r="D89" s="30">
        <v>6</v>
      </c>
      <c r="E89" s="30">
        <f t="shared" si="6"/>
        <v>1</v>
      </c>
      <c r="F89" s="30">
        <f t="shared" si="7"/>
        <v>1</v>
      </c>
      <c r="G89" s="30" t="str">
        <f t="shared" si="8"/>
        <v>41–60</v>
      </c>
      <c r="H89" s="30" t="s">
        <v>11</v>
      </c>
      <c r="I89" s="30" t="s">
        <v>11</v>
      </c>
      <c r="J89" s="30" t="s">
        <v>7</v>
      </c>
      <c r="K89"/>
      <c r="L89" s="19" t="s">
        <v>44</v>
      </c>
      <c r="M89">
        <v>2</v>
      </c>
      <c r="N89">
        <v>6</v>
      </c>
      <c r="O89">
        <v>4</v>
      </c>
      <c r="P89">
        <v>6</v>
      </c>
      <c r="Q89" s="6">
        <v>5.5</v>
      </c>
      <c r="R89" s="6">
        <f t="shared" si="9"/>
        <v>0.33333333333333331</v>
      </c>
      <c r="S89" s="6">
        <f t="shared" si="10"/>
        <v>0.66666666666666663</v>
      </c>
    </row>
    <row r="90" spans="1:20" ht="15" customHeight="1" x14ac:dyDescent="0.2">
      <c r="A90">
        <v>2069</v>
      </c>
      <c r="B90" s="30">
        <v>58</v>
      </c>
      <c r="C90" s="30" t="s">
        <v>10</v>
      </c>
      <c r="D90" s="30">
        <v>14</v>
      </c>
      <c r="E90" s="30">
        <f t="shared" si="6"/>
        <v>1</v>
      </c>
      <c r="F90" s="30">
        <f t="shared" si="7"/>
        <v>1</v>
      </c>
      <c r="G90" s="30" t="str">
        <f t="shared" si="8"/>
        <v>41–60</v>
      </c>
      <c r="H90" s="30" t="s">
        <v>11</v>
      </c>
      <c r="I90" s="30" t="s">
        <v>11</v>
      </c>
      <c r="J90" s="30" t="s">
        <v>10</v>
      </c>
      <c r="K90"/>
      <c r="L90" s="19" t="s">
        <v>45</v>
      </c>
      <c r="M90">
        <v>1</v>
      </c>
      <c r="N90">
        <v>5</v>
      </c>
      <c r="O90">
        <v>4</v>
      </c>
      <c r="P90">
        <v>5</v>
      </c>
      <c r="Q90" s="6">
        <v>10</v>
      </c>
      <c r="R90" s="6">
        <f t="shared" si="9"/>
        <v>0.2</v>
      </c>
      <c r="S90" s="6">
        <f t="shared" si="10"/>
        <v>0.8</v>
      </c>
    </row>
    <row r="91" spans="1:20" ht="15" customHeight="1" x14ac:dyDescent="0.2">
      <c r="A91">
        <v>2043</v>
      </c>
      <c r="B91" s="30">
        <v>75</v>
      </c>
      <c r="C91" s="30" t="s">
        <v>8</v>
      </c>
      <c r="D91" s="30">
        <v>7</v>
      </c>
      <c r="E91" s="30">
        <f t="shared" si="6"/>
        <v>1</v>
      </c>
      <c r="F91" s="30">
        <f t="shared" si="7"/>
        <v>0</v>
      </c>
      <c r="G91" s="30" t="str">
        <f t="shared" si="8"/>
        <v>61–80</v>
      </c>
      <c r="H91" s="30" t="s">
        <v>11</v>
      </c>
      <c r="I91" s="30" t="s">
        <v>12</v>
      </c>
      <c r="J91" s="30" t="s">
        <v>8</v>
      </c>
      <c r="K91"/>
      <c r="L91" s="19" t="s">
        <v>46</v>
      </c>
      <c r="M91">
        <v>1</v>
      </c>
      <c r="N91">
        <v>7</v>
      </c>
      <c r="O91">
        <v>4</v>
      </c>
      <c r="P91">
        <v>7</v>
      </c>
      <c r="Q91" s="6">
        <v>6.2857142857142856</v>
      </c>
      <c r="R91" s="6">
        <f t="shared" si="9"/>
        <v>0.14285714285714285</v>
      </c>
      <c r="S91" s="6">
        <f t="shared" si="10"/>
        <v>0.5714285714285714</v>
      </c>
    </row>
    <row r="92" spans="1:20" x14ac:dyDescent="0.2">
      <c r="A92">
        <v>2010</v>
      </c>
      <c r="B92" s="30">
        <v>69</v>
      </c>
      <c r="C92" s="30" t="s">
        <v>7</v>
      </c>
      <c r="D92" s="30">
        <v>8</v>
      </c>
      <c r="E92" s="30">
        <f t="shared" si="6"/>
        <v>1</v>
      </c>
      <c r="F92" s="30">
        <f t="shared" si="7"/>
        <v>1</v>
      </c>
      <c r="G92" s="30" t="str">
        <f t="shared" si="8"/>
        <v>61–80</v>
      </c>
      <c r="H92" s="30" t="s">
        <v>11</v>
      </c>
      <c r="I92" s="30" t="s">
        <v>11</v>
      </c>
      <c r="J92" s="30" t="s">
        <v>7</v>
      </c>
      <c r="K92"/>
      <c r="L92" s="19" t="s">
        <v>47</v>
      </c>
      <c r="M92">
        <v>1</v>
      </c>
      <c r="N92">
        <v>4</v>
      </c>
      <c r="O92">
        <v>2</v>
      </c>
      <c r="P92">
        <v>4</v>
      </c>
      <c r="Q92" s="6">
        <v>4.25</v>
      </c>
      <c r="R92" s="6">
        <f t="shared" si="9"/>
        <v>0.25</v>
      </c>
      <c r="S92" s="6">
        <f t="shared" si="10"/>
        <v>0.5</v>
      </c>
      <c r="T92" s="18"/>
    </row>
    <row r="93" spans="1:20" x14ac:dyDescent="0.2">
      <c r="A93">
        <v>2055</v>
      </c>
      <c r="B93" s="30">
        <v>69</v>
      </c>
      <c r="C93" s="30" t="s">
        <v>7</v>
      </c>
      <c r="D93" s="30">
        <v>4</v>
      </c>
      <c r="E93" s="30">
        <f t="shared" si="6"/>
        <v>1</v>
      </c>
      <c r="F93" s="30">
        <f t="shared" si="7"/>
        <v>1</v>
      </c>
      <c r="G93" s="30" t="str">
        <f t="shared" si="8"/>
        <v>61–80</v>
      </c>
      <c r="H93" s="30" t="s">
        <v>11</v>
      </c>
      <c r="I93" s="30" t="s">
        <v>11</v>
      </c>
      <c r="J93" s="30" t="s">
        <v>7</v>
      </c>
      <c r="K93"/>
      <c r="L93" s="19" t="s">
        <v>48</v>
      </c>
      <c r="M93">
        <v>1</v>
      </c>
      <c r="N93">
        <v>5</v>
      </c>
      <c r="O93">
        <v>4</v>
      </c>
      <c r="P93">
        <v>5</v>
      </c>
      <c r="Q93" s="6">
        <v>7.8</v>
      </c>
      <c r="R93" s="6">
        <f t="shared" si="9"/>
        <v>0.2</v>
      </c>
      <c r="S93" s="6">
        <f t="shared" si="10"/>
        <v>0.8</v>
      </c>
    </row>
    <row r="94" spans="1:20" x14ac:dyDescent="0.2">
      <c r="A94">
        <v>2094</v>
      </c>
      <c r="B94" s="30">
        <v>71</v>
      </c>
      <c r="C94" s="30" t="s">
        <v>7</v>
      </c>
      <c r="D94" s="30">
        <v>14</v>
      </c>
      <c r="E94" s="30">
        <f t="shared" si="6"/>
        <v>1</v>
      </c>
      <c r="F94" s="30">
        <f t="shared" si="7"/>
        <v>1</v>
      </c>
      <c r="G94" s="30" t="str">
        <f t="shared" si="8"/>
        <v>61–80</v>
      </c>
      <c r="H94" s="30" t="s">
        <v>11</v>
      </c>
      <c r="I94" s="30" t="s">
        <v>11</v>
      </c>
      <c r="J94" s="30" t="s">
        <v>7</v>
      </c>
      <c r="K94"/>
      <c r="L94" s="19" t="s">
        <v>49</v>
      </c>
      <c r="M94">
        <v>1</v>
      </c>
      <c r="N94">
        <v>3</v>
      </c>
      <c r="O94">
        <v>1</v>
      </c>
      <c r="P94">
        <v>3</v>
      </c>
      <c r="Q94" s="6">
        <v>5.333333333333333</v>
      </c>
      <c r="R94" s="6">
        <f t="shared" si="9"/>
        <v>0.33333333333333331</v>
      </c>
      <c r="S94" s="6">
        <f t="shared" si="10"/>
        <v>0.33333333333333331</v>
      </c>
    </row>
    <row r="95" spans="1:20" x14ac:dyDescent="0.2">
      <c r="A95">
        <v>2090</v>
      </c>
      <c r="B95" s="30">
        <v>80</v>
      </c>
      <c r="C95" s="30" t="s">
        <v>7</v>
      </c>
      <c r="D95" s="30">
        <v>1</v>
      </c>
      <c r="E95" s="30">
        <f t="shared" si="6"/>
        <v>1</v>
      </c>
      <c r="F95" s="30">
        <f t="shared" si="7"/>
        <v>1</v>
      </c>
      <c r="G95" s="30" t="str">
        <f t="shared" si="8"/>
        <v>61–80</v>
      </c>
      <c r="H95" s="30" t="s">
        <v>11</v>
      </c>
      <c r="I95" s="30" t="s">
        <v>11</v>
      </c>
      <c r="J95" s="30" t="s">
        <v>7</v>
      </c>
      <c r="K95"/>
      <c r="L95" s="19" t="s">
        <v>50</v>
      </c>
      <c r="M95">
        <v>4</v>
      </c>
      <c r="N95">
        <v>5</v>
      </c>
      <c r="O95">
        <v>4</v>
      </c>
      <c r="P95">
        <v>5</v>
      </c>
      <c r="Q95" s="6">
        <v>6.6</v>
      </c>
      <c r="R95" s="6">
        <f t="shared" si="9"/>
        <v>0.8</v>
      </c>
      <c r="S95" s="6">
        <f t="shared" si="10"/>
        <v>0.8</v>
      </c>
    </row>
    <row r="96" spans="1:20" x14ac:dyDescent="0.2">
      <c r="A96">
        <v>2039</v>
      </c>
      <c r="B96" s="30">
        <v>74</v>
      </c>
      <c r="C96" s="30" t="s">
        <v>10</v>
      </c>
      <c r="D96" s="30">
        <v>9</v>
      </c>
      <c r="E96" s="30">
        <f t="shared" si="6"/>
        <v>1</v>
      </c>
      <c r="F96" s="30">
        <f t="shared" si="7"/>
        <v>1</v>
      </c>
      <c r="G96" s="30" t="str">
        <f t="shared" si="8"/>
        <v>61–80</v>
      </c>
      <c r="H96" s="30" t="s">
        <v>11</v>
      </c>
      <c r="I96" s="30" t="s">
        <v>11</v>
      </c>
      <c r="J96" s="30" t="s">
        <v>10</v>
      </c>
      <c r="K96"/>
      <c r="L96" s="19" t="s">
        <v>51</v>
      </c>
      <c r="M96">
        <v>0</v>
      </c>
      <c r="N96">
        <v>2</v>
      </c>
      <c r="O96">
        <v>1</v>
      </c>
      <c r="P96">
        <v>2</v>
      </c>
      <c r="Q96" s="6">
        <v>3.5</v>
      </c>
      <c r="R96" s="6">
        <f t="shared" si="9"/>
        <v>0</v>
      </c>
      <c r="S96" s="6">
        <f t="shared" si="10"/>
        <v>0.5</v>
      </c>
    </row>
    <row r="97" spans="1:22" x14ac:dyDescent="0.2">
      <c r="A97">
        <v>2047</v>
      </c>
      <c r="B97" s="30">
        <v>69</v>
      </c>
      <c r="C97" s="30" t="s">
        <v>9</v>
      </c>
      <c r="D97" s="30">
        <v>1</v>
      </c>
      <c r="E97" s="30">
        <f t="shared" si="6"/>
        <v>1</v>
      </c>
      <c r="F97" s="30">
        <f t="shared" si="7"/>
        <v>1</v>
      </c>
      <c r="G97" s="30" t="str">
        <f t="shared" si="8"/>
        <v>61–80</v>
      </c>
      <c r="H97" s="30" t="s">
        <v>11</v>
      </c>
      <c r="I97" s="30" t="s">
        <v>11</v>
      </c>
      <c r="J97" s="30" t="s">
        <v>9</v>
      </c>
      <c r="K97"/>
      <c r="L97" s="19" t="s">
        <v>52</v>
      </c>
      <c r="M97">
        <v>3</v>
      </c>
      <c r="N97">
        <v>8</v>
      </c>
      <c r="O97">
        <v>7</v>
      </c>
      <c r="P97">
        <v>8</v>
      </c>
      <c r="Q97" s="6">
        <v>5</v>
      </c>
      <c r="R97" s="6">
        <f t="shared" si="9"/>
        <v>0.375</v>
      </c>
      <c r="S97" s="6">
        <f t="shared" si="10"/>
        <v>0.875</v>
      </c>
    </row>
    <row r="98" spans="1:22" x14ac:dyDescent="0.2">
      <c r="A98">
        <v>2082</v>
      </c>
      <c r="B98" s="30">
        <v>69</v>
      </c>
      <c r="C98" s="30" t="s">
        <v>9</v>
      </c>
      <c r="D98" s="30">
        <v>13</v>
      </c>
      <c r="E98" s="30">
        <f t="shared" si="6"/>
        <v>1</v>
      </c>
      <c r="F98" s="30">
        <f t="shared" si="7"/>
        <v>1</v>
      </c>
      <c r="G98" s="30" t="str">
        <f t="shared" si="8"/>
        <v>61–80</v>
      </c>
      <c r="H98" s="30" t="s">
        <v>11</v>
      </c>
      <c r="I98" s="30" t="s">
        <v>11</v>
      </c>
      <c r="J98" s="30" t="s">
        <v>9</v>
      </c>
      <c r="K98"/>
      <c r="L98" s="19" t="s">
        <v>53</v>
      </c>
      <c r="M98">
        <v>1</v>
      </c>
      <c r="N98">
        <v>6</v>
      </c>
      <c r="O98">
        <v>6</v>
      </c>
      <c r="P98">
        <v>6</v>
      </c>
      <c r="Q98" s="6">
        <v>8.5</v>
      </c>
      <c r="R98" s="6">
        <f t="shared" si="9"/>
        <v>0.16666666666666666</v>
      </c>
      <c r="S98" s="6">
        <f t="shared" si="10"/>
        <v>1</v>
      </c>
    </row>
    <row r="99" spans="1:22" x14ac:dyDescent="0.2">
      <c r="A99">
        <v>2057</v>
      </c>
      <c r="B99" s="30">
        <v>87</v>
      </c>
      <c r="C99" s="30" t="s">
        <v>6</v>
      </c>
      <c r="D99" s="30">
        <v>14</v>
      </c>
      <c r="E99" s="30">
        <f t="shared" si="6"/>
        <v>1</v>
      </c>
      <c r="F99" s="30">
        <f t="shared" si="7"/>
        <v>1</v>
      </c>
      <c r="G99" s="30" t="str">
        <f t="shared" si="8"/>
        <v>81+</v>
      </c>
      <c r="H99" s="30" t="s">
        <v>11</v>
      </c>
      <c r="I99" s="30" t="s">
        <v>11</v>
      </c>
      <c r="J99" s="30" t="s">
        <v>6</v>
      </c>
      <c r="K99"/>
      <c r="L99" s="19" t="s">
        <v>54</v>
      </c>
      <c r="M99">
        <v>1</v>
      </c>
      <c r="N99">
        <v>6</v>
      </c>
      <c r="O99">
        <v>6</v>
      </c>
      <c r="P99">
        <v>6</v>
      </c>
      <c r="Q99" s="6">
        <v>5.833333333333333</v>
      </c>
      <c r="R99" s="6">
        <f t="shared" si="9"/>
        <v>0.16666666666666666</v>
      </c>
      <c r="S99" s="6">
        <f t="shared" si="10"/>
        <v>1</v>
      </c>
    </row>
    <row r="100" spans="1:22" x14ac:dyDescent="0.2">
      <c r="A100">
        <v>2098</v>
      </c>
      <c r="B100" s="30">
        <v>83</v>
      </c>
      <c r="C100" s="30" t="s">
        <v>8</v>
      </c>
      <c r="D100" s="30">
        <v>2</v>
      </c>
      <c r="E100" s="30">
        <f t="shared" si="6"/>
        <v>1</v>
      </c>
      <c r="F100" s="30">
        <f t="shared" si="7"/>
        <v>0</v>
      </c>
      <c r="G100" s="30" t="str">
        <f t="shared" si="8"/>
        <v>81+</v>
      </c>
      <c r="H100" s="30" t="s">
        <v>11</v>
      </c>
      <c r="I100" s="30" t="s">
        <v>12</v>
      </c>
      <c r="J100" s="30" t="s">
        <v>8</v>
      </c>
      <c r="K100"/>
      <c r="L100" s="19" t="s">
        <v>55</v>
      </c>
      <c r="M100">
        <v>1</v>
      </c>
      <c r="N100">
        <v>3</v>
      </c>
      <c r="O100">
        <v>2</v>
      </c>
      <c r="P100">
        <v>3</v>
      </c>
      <c r="Q100" s="6">
        <v>10.333333333333334</v>
      </c>
      <c r="R100" s="6">
        <f t="shared" si="9"/>
        <v>0.33333333333333331</v>
      </c>
      <c r="S100" s="6">
        <f t="shared" si="10"/>
        <v>0.66666666666666663</v>
      </c>
    </row>
    <row r="101" spans="1:22" x14ac:dyDescent="0.2">
      <c r="A101">
        <v>2072</v>
      </c>
      <c r="B101" s="30">
        <v>85</v>
      </c>
      <c r="C101" s="30" t="s">
        <v>10</v>
      </c>
      <c r="D101" s="30">
        <v>14</v>
      </c>
      <c r="E101" s="30">
        <f t="shared" si="6"/>
        <v>1</v>
      </c>
      <c r="F101" s="30">
        <f t="shared" si="7"/>
        <v>0</v>
      </c>
      <c r="G101" s="30" t="str">
        <f t="shared" si="8"/>
        <v>81+</v>
      </c>
      <c r="H101" s="30" t="s">
        <v>11</v>
      </c>
      <c r="I101" s="30" t="s">
        <v>12</v>
      </c>
      <c r="J101" s="30" t="s">
        <v>10</v>
      </c>
      <c r="K101"/>
      <c r="L101" s="19" t="s">
        <v>56</v>
      </c>
      <c r="M101">
        <v>1</v>
      </c>
      <c r="N101">
        <v>7</v>
      </c>
      <c r="O101">
        <v>7</v>
      </c>
      <c r="P101">
        <v>7</v>
      </c>
      <c r="Q101" s="6">
        <v>5.5714285714285712</v>
      </c>
      <c r="R101" s="6">
        <f t="shared" si="9"/>
        <v>0.14285714285714285</v>
      </c>
      <c r="S101" s="6">
        <f t="shared" si="10"/>
        <v>1</v>
      </c>
    </row>
    <row r="102" spans="1:22" x14ac:dyDescent="0.2">
      <c r="O102" s="19" t="s">
        <v>57</v>
      </c>
      <c r="P102">
        <v>0</v>
      </c>
      <c r="Q102">
        <v>6</v>
      </c>
      <c r="R102">
        <v>6</v>
      </c>
      <c r="S102">
        <v>6</v>
      </c>
      <c r="T102" s="6">
        <v>7.666666666666667</v>
      </c>
      <c r="U102" s="6">
        <f t="shared" si="9"/>
        <v>0</v>
      </c>
      <c r="V102" s="6">
        <f t="shared" si="10"/>
        <v>1</v>
      </c>
    </row>
    <row r="103" spans="1:22" x14ac:dyDescent="0.2">
      <c r="O103" s="19" t="s">
        <v>58</v>
      </c>
      <c r="P103">
        <v>2</v>
      </c>
      <c r="Q103">
        <v>10</v>
      </c>
      <c r="R103">
        <v>7</v>
      </c>
      <c r="S103">
        <v>10</v>
      </c>
      <c r="T103" s="6">
        <v>6.8</v>
      </c>
      <c r="U103" s="6">
        <f t="shared" si="9"/>
        <v>0.2</v>
      </c>
      <c r="V103" s="6">
        <f t="shared" si="10"/>
        <v>0.7</v>
      </c>
    </row>
    <row r="104" spans="1:22" x14ac:dyDescent="0.2">
      <c r="O104" s="19" t="s">
        <v>59</v>
      </c>
      <c r="P104">
        <v>0</v>
      </c>
      <c r="Q104">
        <v>2</v>
      </c>
      <c r="R104">
        <v>0</v>
      </c>
      <c r="S104">
        <v>2</v>
      </c>
      <c r="T104" s="6">
        <v>6</v>
      </c>
      <c r="U104" s="6">
        <f t="shared" si="9"/>
        <v>0</v>
      </c>
      <c r="V104" s="6">
        <f t="shared" si="10"/>
        <v>0</v>
      </c>
    </row>
    <row r="106" spans="1:22" x14ac:dyDescent="0.2">
      <c r="R106" s="6"/>
      <c r="S106" s="6"/>
    </row>
    <row r="108" spans="1:22" x14ac:dyDescent="0.2">
      <c r="O108" t="s">
        <v>65</v>
      </c>
      <c r="P108" t="s">
        <v>60</v>
      </c>
      <c r="Q108" t="s">
        <v>61</v>
      </c>
      <c r="R108" t="s">
        <v>62</v>
      </c>
    </row>
    <row r="109" spans="1:22" hidden="1" x14ac:dyDescent="0.2">
      <c r="O109" t="s">
        <v>40</v>
      </c>
      <c r="P109" t="s">
        <v>6</v>
      </c>
      <c r="Q109">
        <v>6</v>
      </c>
      <c r="R109">
        <v>0.2</v>
      </c>
    </row>
    <row r="110" spans="1:22" ht="28" hidden="1" customHeight="1" x14ac:dyDescent="0.2">
      <c r="A110" s="25" t="s">
        <v>20</v>
      </c>
      <c r="B110" s="23" t="s">
        <v>6</v>
      </c>
      <c r="C110" s="23" t="s">
        <v>8</v>
      </c>
      <c r="D110" s="23" t="s">
        <v>7</v>
      </c>
      <c r="E110" s="23" t="s">
        <v>10</v>
      </c>
      <c r="F110" s="23" t="s">
        <v>9</v>
      </c>
      <c r="O110" t="s">
        <v>41</v>
      </c>
      <c r="P110" t="s">
        <v>6</v>
      </c>
      <c r="Q110">
        <v>8</v>
      </c>
      <c r="R110">
        <v>0.25</v>
      </c>
    </row>
    <row r="111" spans="1:22" ht="75" hidden="1" customHeight="1" x14ac:dyDescent="0.2">
      <c r="A111" s="24" t="s">
        <v>29</v>
      </c>
      <c r="B111" s="33">
        <v>0.2</v>
      </c>
      <c r="C111" s="33">
        <v>0.33333333333333331</v>
      </c>
      <c r="D111" s="33">
        <v>0.2</v>
      </c>
      <c r="E111" s="33">
        <v>0.375</v>
      </c>
      <c r="F111" s="33">
        <v>0.14285714285714285</v>
      </c>
      <c r="O111" t="s">
        <v>42</v>
      </c>
      <c r="P111" t="s">
        <v>6</v>
      </c>
      <c r="Q111">
        <v>5.67</v>
      </c>
      <c r="R111">
        <v>0</v>
      </c>
    </row>
    <row r="112" spans="1:22" ht="75" hidden="1" customHeight="1" x14ac:dyDescent="0.2">
      <c r="A112" s="24" t="s">
        <v>30</v>
      </c>
      <c r="B112" s="33">
        <v>0.25</v>
      </c>
      <c r="C112" s="33">
        <v>0.2</v>
      </c>
      <c r="D112" s="33">
        <v>0.33333333333333331</v>
      </c>
      <c r="E112" s="33">
        <v>0.16666666666666666</v>
      </c>
      <c r="F112" s="33">
        <v>0</v>
      </c>
      <c r="O112" t="s">
        <v>43</v>
      </c>
      <c r="P112" t="s">
        <v>6</v>
      </c>
      <c r="Q112">
        <v>11.33</v>
      </c>
      <c r="R112">
        <v>0.33</v>
      </c>
    </row>
    <row r="113" spans="1:18" ht="75" hidden="1" customHeight="1" x14ac:dyDescent="0.2">
      <c r="A113" s="24" t="s">
        <v>31</v>
      </c>
      <c r="B113" s="33">
        <v>0</v>
      </c>
      <c r="C113" s="33">
        <v>0.14285714285714285</v>
      </c>
      <c r="D113" s="33">
        <v>0.8</v>
      </c>
      <c r="E113" s="33">
        <v>0.16666666666666666</v>
      </c>
      <c r="F113" s="33">
        <v>0.2</v>
      </c>
      <c r="O113" t="s">
        <v>44</v>
      </c>
      <c r="P113" t="s">
        <v>8</v>
      </c>
      <c r="Q113">
        <v>5.5</v>
      </c>
      <c r="R113">
        <v>0.33</v>
      </c>
    </row>
    <row r="114" spans="1:18" ht="75" hidden="1" customHeight="1" x14ac:dyDescent="0.2">
      <c r="A114" s="24" t="s">
        <v>24</v>
      </c>
      <c r="B114" s="33">
        <v>0.33333333333333331</v>
      </c>
      <c r="C114" s="33">
        <v>0.25</v>
      </c>
      <c r="D114" s="33">
        <v>0</v>
      </c>
      <c r="E114" s="33">
        <v>0.33333333333333331</v>
      </c>
      <c r="F114" s="33">
        <v>0</v>
      </c>
      <c r="O114" t="s">
        <v>45</v>
      </c>
      <c r="P114" t="s">
        <v>8</v>
      </c>
      <c r="Q114">
        <v>10</v>
      </c>
      <c r="R114">
        <v>0.2</v>
      </c>
    </row>
    <row r="115" spans="1:18" hidden="1" x14ac:dyDescent="0.2">
      <c r="O115" t="s">
        <v>46</v>
      </c>
      <c r="P115" t="s">
        <v>8</v>
      </c>
      <c r="Q115">
        <v>6.29</v>
      </c>
      <c r="R115">
        <v>0.14000000000000001</v>
      </c>
    </row>
    <row r="116" spans="1:18" hidden="1" x14ac:dyDescent="0.2">
      <c r="O116" t="s">
        <v>47</v>
      </c>
      <c r="P116" t="s">
        <v>8</v>
      </c>
      <c r="Q116">
        <v>4.25</v>
      </c>
      <c r="R116">
        <v>0.25</v>
      </c>
    </row>
    <row r="117" spans="1:18" ht="28" customHeight="1" x14ac:dyDescent="0.2">
      <c r="A117" s="25" t="s">
        <v>20</v>
      </c>
      <c r="B117" s="23" t="s">
        <v>6</v>
      </c>
      <c r="C117" s="23" t="s">
        <v>8</v>
      </c>
      <c r="D117" s="23" t="s">
        <v>7</v>
      </c>
      <c r="E117" s="23" t="s">
        <v>10</v>
      </c>
      <c r="F117" s="23" t="s">
        <v>9</v>
      </c>
      <c r="O117" t="s">
        <v>48</v>
      </c>
      <c r="P117" t="s">
        <v>7</v>
      </c>
      <c r="Q117">
        <v>7.8</v>
      </c>
      <c r="R117">
        <v>0.2</v>
      </c>
    </row>
    <row r="118" spans="1:18" ht="75" customHeight="1" x14ac:dyDescent="0.2">
      <c r="A118" s="24" t="s">
        <v>29</v>
      </c>
      <c r="B118" s="33">
        <v>1</v>
      </c>
      <c r="C118" s="33">
        <v>0.66666666666666663</v>
      </c>
      <c r="D118" s="33">
        <v>0.8</v>
      </c>
      <c r="E118" s="33">
        <v>0.875</v>
      </c>
      <c r="F118" s="34">
        <v>1</v>
      </c>
      <c r="O118" t="s">
        <v>49</v>
      </c>
      <c r="P118" t="s">
        <v>7</v>
      </c>
      <c r="Q118">
        <v>5.33</v>
      </c>
      <c r="R118">
        <v>0.33</v>
      </c>
    </row>
    <row r="119" spans="1:18" ht="75" customHeight="1" x14ac:dyDescent="0.2">
      <c r="A119" s="24" t="s">
        <v>30</v>
      </c>
      <c r="B119" s="33">
        <v>0.5</v>
      </c>
      <c r="C119" s="33">
        <v>0.8</v>
      </c>
      <c r="D119" s="33">
        <v>0.33333333333333331</v>
      </c>
      <c r="E119" s="33">
        <v>1</v>
      </c>
      <c r="F119" s="34">
        <v>1</v>
      </c>
      <c r="O119" t="s">
        <v>50</v>
      </c>
      <c r="P119" t="s">
        <v>7</v>
      </c>
      <c r="Q119">
        <v>6.6</v>
      </c>
      <c r="R119">
        <v>0.8</v>
      </c>
    </row>
    <row r="120" spans="1:18" ht="75" customHeight="1" x14ac:dyDescent="0.2">
      <c r="A120" s="24" t="s">
        <v>31</v>
      </c>
      <c r="B120" s="33">
        <v>0.66666666666666663</v>
      </c>
      <c r="C120" s="33">
        <v>0.5714285714285714</v>
      </c>
      <c r="D120" s="33">
        <v>0.8</v>
      </c>
      <c r="E120" s="33">
        <v>1</v>
      </c>
      <c r="F120" s="34">
        <v>0.7</v>
      </c>
      <c r="O120" t="s">
        <v>51</v>
      </c>
      <c r="P120" t="s">
        <v>7</v>
      </c>
      <c r="Q120">
        <v>3.5</v>
      </c>
      <c r="R120">
        <v>0</v>
      </c>
    </row>
    <row r="121" spans="1:18" ht="75" hidden="1" customHeight="1" x14ac:dyDescent="0.2">
      <c r="A121" s="24" t="s">
        <v>24</v>
      </c>
      <c r="B121" s="35">
        <v>1</v>
      </c>
      <c r="C121" s="35">
        <v>0.5</v>
      </c>
      <c r="D121" s="35">
        <v>0.5</v>
      </c>
      <c r="E121" s="35">
        <v>0.66666666666666663</v>
      </c>
      <c r="F121" s="36">
        <v>0</v>
      </c>
      <c r="O121" t="s">
        <v>52</v>
      </c>
      <c r="P121" t="s">
        <v>10</v>
      </c>
      <c r="Q121">
        <v>5</v>
      </c>
      <c r="R121">
        <v>0.38</v>
      </c>
    </row>
    <row r="122" spans="1:18" hidden="1" x14ac:dyDescent="0.2">
      <c r="O122" t="s">
        <v>53</v>
      </c>
      <c r="P122" t="s">
        <v>10</v>
      </c>
      <c r="Q122">
        <v>8.5</v>
      </c>
      <c r="R122">
        <v>0.17</v>
      </c>
    </row>
    <row r="123" spans="1:18" hidden="1" x14ac:dyDescent="0.2">
      <c r="O123" t="s">
        <v>54</v>
      </c>
      <c r="P123" t="s">
        <v>10</v>
      </c>
      <c r="Q123">
        <v>5.83</v>
      </c>
      <c r="R123">
        <v>0.17</v>
      </c>
    </row>
    <row r="124" spans="1:18" hidden="1" x14ac:dyDescent="0.2">
      <c r="O124" t="s">
        <v>55</v>
      </c>
      <c r="P124" t="s">
        <v>10</v>
      </c>
      <c r="Q124">
        <v>10.33</v>
      </c>
      <c r="R124">
        <v>0.33</v>
      </c>
    </row>
    <row r="125" spans="1:18" hidden="1" x14ac:dyDescent="0.2">
      <c r="O125" t="s">
        <v>56</v>
      </c>
      <c r="P125" t="s">
        <v>9</v>
      </c>
      <c r="Q125">
        <v>5.57</v>
      </c>
      <c r="R125">
        <v>0.14000000000000001</v>
      </c>
    </row>
    <row r="126" spans="1:18" hidden="1" x14ac:dyDescent="0.2">
      <c r="O126" t="s">
        <v>57</v>
      </c>
      <c r="P126" t="s">
        <v>9</v>
      </c>
      <c r="Q126">
        <v>7.67</v>
      </c>
      <c r="R126">
        <v>0</v>
      </c>
    </row>
    <row r="127" spans="1:18" hidden="1" x14ac:dyDescent="0.2">
      <c r="O127" t="s">
        <v>58</v>
      </c>
      <c r="P127" t="s">
        <v>9</v>
      </c>
      <c r="Q127">
        <v>6.8</v>
      </c>
      <c r="R127">
        <v>0.2</v>
      </c>
    </row>
    <row r="128" spans="1:18" hidden="1" x14ac:dyDescent="0.2">
      <c r="O128" t="s">
        <v>59</v>
      </c>
      <c r="P128" t="s">
        <v>9</v>
      </c>
      <c r="Q128">
        <v>6</v>
      </c>
      <c r="R128">
        <v>0</v>
      </c>
    </row>
    <row r="131" spans="15:17" x14ac:dyDescent="0.2">
      <c r="O131" t="s">
        <v>64</v>
      </c>
      <c r="P131">
        <v>6.7984999999999998</v>
      </c>
      <c r="Q131">
        <v>0</v>
      </c>
    </row>
    <row r="132" spans="15:17" x14ac:dyDescent="0.2">
      <c r="O132" t="s">
        <v>64</v>
      </c>
      <c r="P132">
        <v>6.7984999999999998</v>
      </c>
      <c r="Q132">
        <v>0.9</v>
      </c>
    </row>
    <row r="134" spans="15:17" x14ac:dyDescent="0.2">
      <c r="O134" t="s">
        <v>63</v>
      </c>
      <c r="P134">
        <v>3</v>
      </c>
      <c r="Q134">
        <v>0.221</v>
      </c>
    </row>
    <row r="135" spans="15:17" x14ac:dyDescent="0.2">
      <c r="O135" t="s">
        <v>63</v>
      </c>
      <c r="P135">
        <v>11.83</v>
      </c>
      <c r="Q135">
        <v>0.221</v>
      </c>
    </row>
    <row r="138" spans="15:17" x14ac:dyDescent="0.2">
      <c r="O138" s="2"/>
      <c r="P138" s="2"/>
    </row>
    <row r="139" spans="15:17" x14ac:dyDescent="0.2">
      <c r="O139" s="2" t="s">
        <v>28</v>
      </c>
      <c r="P139" s="2" t="s">
        <v>13</v>
      </c>
      <c r="Q139" s="2" t="s">
        <v>68</v>
      </c>
    </row>
    <row r="140" spans="15:17" x14ac:dyDescent="0.2">
      <c r="O140" s="19" t="s">
        <v>40</v>
      </c>
      <c r="P140" s="6">
        <v>0.2</v>
      </c>
      <c r="Q140" s="6">
        <v>1</v>
      </c>
    </row>
    <row r="141" spans="15:17" x14ac:dyDescent="0.2">
      <c r="O141" s="19" t="s">
        <v>41</v>
      </c>
      <c r="P141" s="6">
        <v>0.25</v>
      </c>
      <c r="Q141" s="6">
        <v>0.5</v>
      </c>
    </row>
    <row r="142" spans="15:17" x14ac:dyDescent="0.2">
      <c r="O142" s="19" t="s">
        <v>42</v>
      </c>
      <c r="P142" s="6">
        <v>0</v>
      </c>
      <c r="Q142" s="6">
        <v>0.66666666666666663</v>
      </c>
    </row>
    <row r="143" spans="15:17" x14ac:dyDescent="0.2">
      <c r="O143" s="19" t="s">
        <v>43</v>
      </c>
      <c r="P143" s="6">
        <v>0.33333333333333331</v>
      </c>
      <c r="Q143" s="6">
        <v>1</v>
      </c>
    </row>
    <row r="144" spans="15:17" x14ac:dyDescent="0.2">
      <c r="O144" s="19" t="s">
        <v>44</v>
      </c>
      <c r="P144" s="6">
        <v>0.33333333333333331</v>
      </c>
      <c r="Q144" s="6">
        <v>0.66666666666666663</v>
      </c>
    </row>
    <row r="145" spans="15:17" x14ac:dyDescent="0.2">
      <c r="O145" s="19" t="s">
        <v>45</v>
      </c>
      <c r="P145" s="6">
        <v>0.2</v>
      </c>
      <c r="Q145" s="6">
        <v>0.8</v>
      </c>
    </row>
    <row r="146" spans="15:17" x14ac:dyDescent="0.2">
      <c r="O146" s="19" t="s">
        <v>46</v>
      </c>
      <c r="P146" s="6">
        <v>0.14285714285714285</v>
      </c>
      <c r="Q146" s="6">
        <v>0.5714285714285714</v>
      </c>
    </row>
    <row r="147" spans="15:17" x14ac:dyDescent="0.2">
      <c r="O147" s="19" t="s">
        <v>47</v>
      </c>
      <c r="P147" s="6">
        <v>0.25</v>
      </c>
      <c r="Q147" s="6">
        <v>0.5</v>
      </c>
    </row>
    <row r="148" spans="15:17" x14ac:dyDescent="0.2">
      <c r="O148" s="19" t="s">
        <v>48</v>
      </c>
      <c r="P148" s="6">
        <v>0.2</v>
      </c>
      <c r="Q148" s="6">
        <v>0.8</v>
      </c>
    </row>
    <row r="149" spans="15:17" x14ac:dyDescent="0.2">
      <c r="O149" s="19" t="s">
        <v>49</v>
      </c>
      <c r="P149" s="6">
        <v>0.33333333333333331</v>
      </c>
      <c r="Q149" s="6">
        <v>0.33333333333333331</v>
      </c>
    </row>
    <row r="150" spans="15:17" x14ac:dyDescent="0.2">
      <c r="O150" s="19" t="s">
        <v>50</v>
      </c>
      <c r="P150" s="6">
        <v>0.8</v>
      </c>
      <c r="Q150" s="6">
        <v>0.8</v>
      </c>
    </row>
    <row r="151" spans="15:17" x14ac:dyDescent="0.2">
      <c r="O151" s="19" t="s">
        <v>51</v>
      </c>
      <c r="P151" s="6">
        <v>0</v>
      </c>
      <c r="Q151" s="6">
        <v>0.5</v>
      </c>
    </row>
    <row r="152" spans="15:17" x14ac:dyDescent="0.2">
      <c r="O152" s="19" t="s">
        <v>52</v>
      </c>
      <c r="P152" s="6">
        <v>0.375</v>
      </c>
      <c r="Q152" s="6">
        <v>0.875</v>
      </c>
    </row>
    <row r="153" spans="15:17" x14ac:dyDescent="0.2">
      <c r="O153" s="19" t="s">
        <v>53</v>
      </c>
      <c r="P153" s="6">
        <v>0.16666666666666666</v>
      </c>
      <c r="Q153" s="6">
        <v>1</v>
      </c>
    </row>
    <row r="154" spans="15:17" x14ac:dyDescent="0.2">
      <c r="O154" s="19" t="s">
        <v>54</v>
      </c>
      <c r="P154" s="6">
        <v>0.16666666666666666</v>
      </c>
      <c r="Q154" s="6">
        <v>1</v>
      </c>
    </row>
    <row r="155" spans="15:17" x14ac:dyDescent="0.2">
      <c r="O155" s="19" t="s">
        <v>55</v>
      </c>
      <c r="P155" s="6">
        <v>0.33333333333333331</v>
      </c>
      <c r="Q155" s="6">
        <v>0.66666666666666663</v>
      </c>
    </row>
    <row r="156" spans="15:17" x14ac:dyDescent="0.2">
      <c r="O156" s="19" t="s">
        <v>56</v>
      </c>
      <c r="P156" s="6">
        <v>0.14285714285714285</v>
      </c>
      <c r="Q156" s="6">
        <v>1</v>
      </c>
    </row>
    <row r="157" spans="15:17" x14ac:dyDescent="0.2">
      <c r="O157" s="19" t="s">
        <v>57</v>
      </c>
      <c r="P157" s="6">
        <v>0</v>
      </c>
      <c r="Q157" s="6">
        <v>1</v>
      </c>
    </row>
    <row r="158" spans="15:17" x14ac:dyDescent="0.2">
      <c r="O158" s="19" t="s">
        <v>58</v>
      </c>
      <c r="P158" s="6">
        <v>0.2</v>
      </c>
      <c r="Q158" s="6">
        <v>0.7</v>
      </c>
    </row>
    <row r="159" spans="15:17" x14ac:dyDescent="0.2">
      <c r="O159" s="19" t="s">
        <v>59</v>
      </c>
      <c r="P159" s="6">
        <v>0</v>
      </c>
      <c r="Q159" s="6">
        <v>0</v>
      </c>
    </row>
  </sheetData>
  <sortState xmlns:xlrd2="http://schemas.microsoft.com/office/spreadsheetml/2017/richdata2" ref="A2:J101">
    <sortCondition ref="H2:H101"/>
  </sortState>
  <conditionalFormatting sqref="A111:A114">
    <cfRule type="colorScale" priority="54">
      <colorScale>
        <cfvo type="min"/>
        <cfvo type="max"/>
        <color rgb="FFFCFCFF"/>
        <color rgb="FFF8696B"/>
      </colorScale>
    </cfRule>
    <cfRule type="colorScale" priority="53">
      <colorScale>
        <cfvo type="min"/>
        <cfvo type="max"/>
        <color theme="5" tint="0.79998168889431442"/>
        <color theme="5" tint="-0.249977111117893"/>
      </colorScale>
    </cfRule>
  </conditionalFormatting>
  <conditionalFormatting sqref="A118:A121">
    <cfRule type="colorScale" priority="21">
      <colorScale>
        <cfvo type="min"/>
        <cfvo type="max"/>
        <color theme="5" tint="0.79998168889431442"/>
        <color theme="5" tint="-0.249977111117893"/>
      </colorScale>
    </cfRule>
    <cfRule type="colorScale" priority="22">
      <colorScale>
        <cfvo type="min"/>
        <cfvo type="max"/>
        <color rgb="FFFCFCFF"/>
        <color rgb="FFF8696B"/>
      </colorScale>
    </cfRule>
  </conditionalFormatting>
  <conditionalFormatting sqref="B111:F114">
    <cfRule type="colorScale" priority="49">
      <colorScale>
        <cfvo type="min"/>
        <cfvo type="max"/>
        <color rgb="FFFCFCFF"/>
        <color rgb="FFF8696B"/>
      </colorScale>
    </cfRule>
    <cfRule type="colorScale" priority="47">
      <colorScale>
        <cfvo type="min"/>
        <cfvo type="max"/>
        <color rgb="FFFCFCFF"/>
        <color rgb="FFF8696B"/>
      </colorScale>
    </cfRule>
    <cfRule type="colorScale" priority="45">
      <colorScale>
        <cfvo type="min"/>
        <cfvo type="max"/>
        <color rgb="FFFCFCFF"/>
        <color rgb="FFF8696B"/>
      </colorScale>
    </cfRule>
    <cfRule type="colorScale" priority="44">
      <colorScale>
        <cfvo type="min"/>
        <cfvo type="max"/>
        <color rgb="FFFFCCAF"/>
        <color theme="5" tint="-0.499984740745262"/>
      </colorScale>
    </cfRule>
    <cfRule type="colorScale" priority="42">
      <colorScale>
        <cfvo type="min"/>
        <cfvo type="percentile" val="50"/>
        <cfvo type="max"/>
        <color rgb="FF63BE7B"/>
        <color rgb="FFFCFCFF"/>
        <color rgb="FFF8696B"/>
      </colorScale>
    </cfRule>
    <cfRule type="colorScale" priority="41">
      <colorScale>
        <cfvo type="min"/>
        <cfvo type="max"/>
        <color rgb="FFFCFCFF"/>
        <color rgb="FFF8696B"/>
      </colorScale>
    </cfRule>
    <cfRule type="colorScale" priority="40">
      <colorScale>
        <cfvo type="min"/>
        <cfvo type="max"/>
        <color theme="0" tint="-0.14999847407452621"/>
        <color rgb="FFC00000"/>
      </colorScale>
    </cfRule>
    <cfRule type="colorScale" priority="39">
      <colorScale>
        <cfvo type="min"/>
        <cfvo type="max"/>
        <color theme="0" tint="-4.9989318521683403E-2"/>
        <color theme="5"/>
      </colorScale>
    </cfRule>
    <cfRule type="colorScale" priority="1">
      <colorScale>
        <cfvo type="min"/>
        <cfvo type="max"/>
        <color theme="0"/>
        <color theme="5" tint="-0.249977111117893"/>
      </colorScale>
    </cfRule>
  </conditionalFormatting>
  <conditionalFormatting sqref="B118:F121">
    <cfRule type="colorScale" priority="4">
      <colorScale>
        <cfvo type="min"/>
        <cfvo type="max"/>
        <color rgb="FFF8696B"/>
        <color rgb="FFFCFCFF"/>
      </colorScale>
    </cfRule>
    <cfRule type="colorScale" priority="3">
      <colorScale>
        <cfvo type="min"/>
        <cfvo type="max"/>
        <color theme="0"/>
        <color theme="9" tint="-0.249977111117893"/>
      </colorScale>
    </cfRule>
    <cfRule type="colorScale" priority="20">
      <colorScale>
        <cfvo type="min"/>
        <cfvo type="max"/>
        <color rgb="FFFCFCFF"/>
        <color rgb="FFF8696B"/>
      </colorScale>
    </cfRule>
    <cfRule type="colorScale" priority="19">
      <colorScale>
        <cfvo type="min"/>
        <cfvo type="max"/>
        <color rgb="FFFCFCFF"/>
        <color rgb="FFF8696B"/>
      </colorScale>
    </cfRule>
    <cfRule type="colorScale" priority="18">
      <colorScale>
        <cfvo type="min"/>
        <cfvo type="max"/>
        <color rgb="FFFCFCFF"/>
        <color rgb="FFF8696B"/>
      </colorScale>
    </cfRule>
    <cfRule type="colorScale" priority="17">
      <colorScale>
        <cfvo type="min"/>
        <cfvo type="max"/>
        <color rgb="FFFFCCAF"/>
        <color theme="5" tint="-0.499984740745262"/>
      </colorScale>
    </cfRule>
    <cfRule type="colorScale" priority="15">
      <colorScale>
        <cfvo type="min"/>
        <cfvo type="max"/>
        <color rgb="FFFCFCFF"/>
        <color rgb="FFF8696B"/>
      </colorScale>
    </cfRule>
    <cfRule type="colorScale" priority="14">
      <colorScale>
        <cfvo type="min"/>
        <cfvo type="max"/>
        <color theme="0" tint="-0.14999847407452621"/>
        <color rgb="FFC00000"/>
      </colorScale>
    </cfRule>
    <cfRule type="colorScale" priority="11">
      <colorScale>
        <cfvo type="min"/>
        <cfvo type="percentile" val="50"/>
        <cfvo type="max"/>
        <color rgb="FFF8696B"/>
        <color rgb="FFFFEB84"/>
        <color rgb="FF63BE7B"/>
      </colorScale>
    </cfRule>
    <cfRule type="colorScale" priority="9">
      <colorScale>
        <cfvo type="min"/>
        <cfvo type="max"/>
        <color rgb="FFFCFCFF"/>
        <color rgb="FF63BE7B"/>
      </colorScale>
    </cfRule>
    <cfRule type="colorScale" priority="7">
      <colorScale>
        <cfvo type="min"/>
        <cfvo type="max"/>
        <color rgb="FFFCFCFF"/>
        <color rgb="FF63BE7B"/>
      </colorScale>
    </cfRule>
    <cfRule type="colorScale" priority="6">
      <colorScale>
        <cfvo type="min"/>
        <cfvo type="percentile" val="50"/>
        <cfvo type="max"/>
        <color rgb="FFF8696B"/>
        <color rgb="FFFCFCFF"/>
        <color rgb="FF5A8AC6"/>
      </colorScale>
    </cfRule>
    <cfRule type="colorScale" priority="2">
      <colorScale>
        <cfvo type="min"/>
        <cfvo type="max"/>
        <color theme="9" tint="-0.249977111117893"/>
        <color theme="0"/>
      </colorScale>
    </cfRule>
  </conditionalFormatting>
  <conditionalFormatting sqref="P140:P159">
    <cfRule type="colorScale" priority="33">
      <colorScale>
        <cfvo type="min"/>
        <cfvo type="percentile" val="50"/>
        <cfvo type="max"/>
        <color rgb="FF63BE7B"/>
        <color rgb="FFFCFCFF"/>
        <color rgb="FFF8696B"/>
      </colorScale>
    </cfRule>
  </conditionalFormatting>
  <conditionalFormatting sqref="Q140:Q159">
    <cfRule type="colorScale" priority="34">
      <colorScale>
        <cfvo type="min"/>
        <cfvo type="percentile" val="50"/>
        <cfvo type="max"/>
        <color rgb="FFF8696B"/>
        <color rgb="FFFCFCFF"/>
        <color rgb="FF63BE7B"/>
      </colorScale>
    </cfRule>
    <cfRule type="colorScale" priority="36">
      <colorScale>
        <cfvo type="min"/>
        <cfvo type="percentile" val="50"/>
        <cfvo type="max"/>
        <color rgb="FFF8696B"/>
        <color rgb="FFFFEB84"/>
        <color rgb="FF63BE7B"/>
      </colorScale>
    </cfRule>
  </conditionalFormatting>
  <pageMargins left="0.7" right="0.7" top="0.75" bottom="0.75" header="0.3" footer="0.3"/>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Original Dataset</vt:lpstr>
      <vt:lpstr>Data Prep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Hoelscher, Steph</dc:creator>
  <cp:lastModifiedBy>Stephanie McNeese</cp:lastModifiedBy>
  <dcterms:created xsi:type="dcterms:W3CDTF">2025-03-19T20:22:11Z</dcterms:created>
  <dcterms:modified xsi:type="dcterms:W3CDTF">2025-10-01T03:22:28Z</dcterms:modified>
</cp:coreProperties>
</file>