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Ex1.xml" ContentType="application/vnd.ms-office.chartex+xml"/>
  <Override PartName="/xl/charts/style11.xml" ContentType="application/vnd.ms-office.chartstyle+xml"/>
  <Override PartName="/xl/charts/colors11.xml" ContentType="application/vnd.ms-office.chartcolorstyle+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pivotTables/pivotTable1.xml" ContentType="application/vnd.openxmlformats-officedocument.spreadsheetml.pivotTable+xml"/>
  <Override PartName="/xl/drawings/drawing7.xml" ContentType="application/vnd.openxmlformats-officedocument.drawing+xml"/>
  <Override PartName="/xl/slicers/slicer2.xml" ContentType="application/vnd.ms-excel.slicer+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charts/chartEx2.xml" ContentType="application/vnd.ms-office.chartex+xml"/>
  <Override PartName="/xl/charts/style14.xml" ContentType="application/vnd.ms-office.chartstyle+xml"/>
  <Override PartName="/xl/charts/colors14.xml" ContentType="application/vnd.ms-office.chartcolorstyle+xml"/>
  <Override PartName="/xl/pivotTables/pivotTable2.xml" ContentType="application/vnd.openxmlformats-officedocument.spreadsheetml.pivotTable+xml"/>
  <Override PartName="/xl/drawings/drawing8.xml" ContentType="application/vnd.openxmlformats-officedocument.drawing+xml"/>
  <Override PartName="/xl/slicers/slicer3.xml" ContentType="application/vnd.ms-excel.slicer+xml"/>
  <Override PartName="/xl/charts/chart13.xml" ContentType="application/vnd.openxmlformats-officedocument.drawingml.chart+xml"/>
  <Override PartName="/xl/charts/style15.xml" ContentType="application/vnd.ms-office.chartstyle+xml"/>
  <Override PartName="/xl/charts/colors15.xml" ContentType="application/vnd.ms-office.chartcolorstyle+xml"/>
  <Override PartName="/xl/charts/chart14.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harts/chartEx3.xml" ContentType="application/vnd.ms-office.chartex+xml"/>
  <Override PartName="/xl/charts/style17.xml" ContentType="application/vnd.ms-office.chartstyle+xml"/>
  <Override PartName="/xl/charts/colors17.xml" ContentType="application/vnd.ms-office.chartcolorstyle+xml"/>
  <Override PartName="/xl/charts/chartEx4.xml" ContentType="application/vnd.ms-office.chartex+xml"/>
  <Override PartName="/xl/charts/style18.xml" ContentType="application/vnd.ms-office.chartstyle+xml"/>
  <Override PartName="/xl/charts/colors18.xml" ContentType="application/vnd.ms-office.chartcolorstyle+xml"/>
  <Override PartName="/xl/charts/chartEx5.xml" ContentType="application/vnd.ms-office.chartex+xml"/>
  <Override PartName="/xl/charts/style19.xml" ContentType="application/vnd.ms-office.chartstyle+xml"/>
  <Override PartName="/xl/charts/colors19.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1.xml" ContentType="application/vnd.openxmlformats-officedocument.drawingml.chartshapes+xml"/>
  <Override PartName="/xl/charts/chart16.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2.xml" ContentType="application/vnd.openxmlformats-officedocument.drawingml.chartshapes+xml"/>
  <Override PartName="/xl/charts/chart17.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3.xml" ContentType="application/vnd.openxmlformats-officedocument.drawingml.chartshapes+xml"/>
  <Override PartName="/xl/charts/chart18.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4.xml" ContentType="application/vnd.openxmlformats-officedocument.drawingml.chartshapes+xml"/>
  <Override PartName="/xl/charts/chart1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hisWorkbook" hidePivotFieldList="1"/>
  <mc:AlternateContent xmlns:mc="http://schemas.openxmlformats.org/markup-compatibility/2006">
    <mc:Choice Requires="x15">
      <x15ac:absPath xmlns:x15ac="http://schemas.microsoft.com/office/spreadsheetml/2010/11/ac" url="/Users/stephaniemcneese/Desktop/Texas Tech/TTUSHC-MSN Nursing/NURS 5332 Informatics II/Module II/"/>
    </mc:Choice>
  </mc:AlternateContent>
  <xr:revisionPtr revIDLastSave="0" documentId="8_{07F12601-78E3-4D41-8B76-D6105C0D4E16}" xr6:coauthVersionLast="47" xr6:coauthVersionMax="47" xr10:uidLastSave="{00000000-0000-0000-0000-000000000000}"/>
  <bookViews>
    <workbookView xWindow="-38400" yWindow="-1880" windowWidth="38400" windowHeight="21000" activeTab="1" xr2:uid="{00000000-000D-0000-FFFF-FFFF00000000}"/>
  </bookViews>
  <sheets>
    <sheet name="Operational Definitions" sheetId="15" r:id="rId1"/>
    <sheet name="Dashboard" sheetId="13" r:id="rId2"/>
    <sheet name="Fact_Wellness_Outcomes" sheetId="2" r:id="rId3"/>
    <sheet name="SM Data Prep" sheetId="22" r:id="rId4"/>
    <sheet name="SM Pivot Table" sheetId="24" r:id="rId5"/>
    <sheet name="Data BM" sheetId="27" r:id="rId6"/>
    <sheet name="Data Prep BM" sheetId="20" r:id="rId7"/>
    <sheet name="Pivot table BM" sheetId="32" r:id="rId8"/>
    <sheet name="GeomapBM" sheetId="26" r:id="rId9"/>
    <sheet name="Guage Prep BM" sheetId="25" r:id="rId10"/>
    <sheet name="Helpful Hints" sheetId="10" r:id="rId11"/>
  </sheets>
  <definedNames>
    <definedName name="_xlnm._FilterDatabase" localSheetId="5" hidden="1">'Data BM'!$A$1:$G$601</definedName>
    <definedName name="_xlnm._FilterDatabase" localSheetId="2" hidden="1">Fact_Wellness_Outcomes!$A$1:$Q$47</definedName>
    <definedName name="_xlnm._FilterDatabase" localSheetId="3" hidden="1">'SM Data Prep'!$A$1:$G$51</definedName>
    <definedName name="_xlchart.v5.0" hidden="1">'SM Pivot Table'!$E$3</definedName>
    <definedName name="_xlchart.v5.1" hidden="1">'SM Pivot Table'!$E$4:$E$8</definedName>
    <definedName name="_xlchart.v5.10" hidden="1">GeomapBM!$H$4</definedName>
    <definedName name="_xlchart.v5.11" hidden="1">GeomapBM!$H$5:$H$9</definedName>
    <definedName name="_xlchart.v5.12" hidden="1">GeomapBM!$J$4</definedName>
    <definedName name="_xlchart.v5.13" hidden="1">GeomapBM!$J$5:$J$9</definedName>
    <definedName name="_xlchart.v5.14" hidden="1">GeomapBM!$K$4</definedName>
    <definedName name="_xlchart.v5.15" hidden="1">GeomapBM!$K$5:$K$9</definedName>
    <definedName name="_xlchart.v5.16" hidden="1">GeomapBM!$M$4</definedName>
    <definedName name="_xlchart.v5.17" hidden="1">GeomapBM!$M$5:$M$9</definedName>
    <definedName name="_xlchart.v5.18" hidden="1">GeomapBM!$N$4</definedName>
    <definedName name="_xlchart.v5.19" hidden="1">GeomapBM!$N$5:$N$9</definedName>
    <definedName name="_xlchart.v5.2" hidden="1">'SM Pivot Table'!$F$3</definedName>
    <definedName name="_xlchart.v5.3" hidden="1">'SM Pivot Table'!$F$4:$F$8</definedName>
    <definedName name="_xlchart.v5.4" hidden="1">'SM Pivot Table'!$E$3</definedName>
    <definedName name="_xlchart.v5.5" hidden="1">'SM Pivot Table'!$E$4:$E$8</definedName>
    <definedName name="_xlchart.v5.6" hidden="1">'SM Pivot Table'!$F$3</definedName>
    <definedName name="_xlchart.v5.7" hidden="1">'SM Pivot Table'!$F$4:$F$8</definedName>
    <definedName name="_xlchart.v5.8" hidden="1">GeomapBM!$G$4</definedName>
    <definedName name="_xlchart.v5.9" hidden="1">GeomapBM!$G$5:$G$9</definedName>
    <definedName name="_xlnm.Print_Area" localSheetId="10">'Helpful Hints'!$A$1:$B$25</definedName>
    <definedName name="Slicer_Year">#N/A</definedName>
    <definedName name="Slicer_Year1">#N/A</definedName>
  </definedNames>
  <calcPr calcId="191029"/>
  <pivotCaches>
    <pivotCache cacheId="2" r:id="rId12"/>
    <pivotCache cacheId="3" r:id="rId13"/>
  </pivotCaches>
  <extLst>
    <ext xmlns:x14="http://schemas.microsoft.com/office/spreadsheetml/2009/9/main" uri="{BBE1A952-AA13-448e-AADC-164F8A28A991}">
      <x14:slicerCaches>
        <x14:slicerCache r:id="rId14"/>
        <x14:slicerCache r:id="rId1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0" i="13" l="1"/>
  <c r="F73" i="25"/>
  <c r="B15" i="24"/>
  <c r="F6" i="24"/>
  <c r="B14" i="24"/>
  <c r="F7" i="24"/>
  <c r="B13" i="24"/>
  <c r="F8" i="24"/>
  <c r="F5" i="24"/>
  <c r="B16" i="24"/>
  <c r="F4" i="24"/>
  <c r="B12" i="24"/>
  <c r="F12" i="26" l="1"/>
  <c r="R36" i="25"/>
  <c r="G36" i="25"/>
  <c r="R16" i="25"/>
  <c r="K5" i="22"/>
  <c r="L5" i="22" s="1"/>
  <c r="K4" i="22"/>
  <c r="L4" i="22" s="1"/>
  <c r="K3" i="22"/>
  <c r="L3" i="22" s="1"/>
  <c r="K2" i="22"/>
  <c r="L2" i="22" s="1"/>
  <c r="H3" i="20" l="1"/>
  <c r="I8" i="20" s="1"/>
  <c r="J36" i="20"/>
  <c r="L4" i="20" l="1"/>
  <c r="L5" i="20"/>
  <c r="L3" i="20"/>
  <c r="J8" i="20" s="1"/>
  <c r="J9" i="20" s="1"/>
</calcChain>
</file>

<file path=xl/sharedStrings.xml><?xml version="1.0" encoding="utf-8"?>
<sst xmlns="http://schemas.openxmlformats.org/spreadsheetml/2006/main" count="3411" uniqueCount="289">
  <si>
    <t>Definition</t>
  </si>
  <si>
    <t>Terms</t>
  </si>
  <si>
    <t>Definitions</t>
  </si>
  <si>
    <t xml:space="preserve">COUNTIF/COUNTA </t>
  </si>
  <si>
    <t xml:space="preserve">An Excel forumula used to "count" fields when a character or text is used. This function helps translate it to a numerical score. See calculations done based on Y &amp; Ns for an example. </t>
  </si>
  <si>
    <t>Denominator</t>
  </si>
  <si>
    <t>Denominator is the number that is placed below the horizontal line of a fraction. It is the bottom number of a fraction that shows the total number of equal parts an object is divided into.</t>
  </si>
  <si>
    <t>Geomap</t>
  </si>
  <si>
    <t xml:space="preserve">A geomap is a map of a country, continent, or region map, with colors and values assigned to specific regions. Here is a video demonstrating it https://youtu.be/omMiBZ3mxxE?si=q98crYFnUBkp8zIa </t>
  </si>
  <si>
    <t>Guage Charts</t>
  </si>
  <si>
    <t>A gauge chart, also known as dial or speedometer chart, is a data visualization type used to display a single value of data in a quantitative way. By using a colored data range, gauge charts enable users to understand the progress of a KPI against a set target. An example is discussed here at https://excelkid.com/gauge-chart/</t>
  </si>
  <si>
    <t xml:space="preserve">Key Performance Indicators (KPIs) </t>
  </si>
  <si>
    <t>Healthcare KPIs are quantifiable or measurable factors that reflect upon the goals of an organization. </t>
  </si>
  <si>
    <t>KPIs show the direction an organization is moving by providing numbers. The data collected provides insights that enables a healthcare organization to analyze its progress report over a certain period.</t>
  </si>
  <si>
    <t xml:space="preserve">Common examples ar Increase the admission rate by  XX by XX, Increase the patient satisfaction rate to  XX by XX, Decrease the  patient complaints by XX by XX, Increase the staff-to-patient ratio to XX by XX, Reduce patient room turnover rate to XX by XX, Reduce claims denial rate by XX by XX, etc. </t>
  </si>
  <si>
    <t xml:space="preserve">Numerator </t>
  </si>
  <si>
    <t>A numberator is the number above the line in a common fraction showing how many of the parts indicated by the denominator are taken, for example, 2 in 2/3.</t>
  </si>
  <si>
    <t>Secondary Data Source</t>
  </si>
  <si>
    <t>Secondary data refers to data that is collected by someone other than the primary user. Common sources of secondary data for social science include censuses, information collected by government departments, organizational records and data that was originally collected for other research purposes.   The secondary data source I used is located here https://www.accesstocare.va.gov/PWT/SearchWaitTimes/ and https://www.accesstocare.va.gov/Shep/Statemap</t>
  </si>
  <si>
    <t>Key Performance Indicators</t>
  </si>
  <si>
    <t xml:space="preserve"> </t>
  </si>
  <si>
    <t>Data Source</t>
  </si>
  <si>
    <t>Public Health Department</t>
  </si>
  <si>
    <t>Pharmacy Network/TSBP</t>
  </si>
  <si>
    <t>Texas DSHS</t>
  </si>
  <si>
    <t>Healthcare system, Public Health Department, Texas DSHS</t>
  </si>
  <si>
    <t>County</t>
  </si>
  <si>
    <t>Year</t>
  </si>
  <si>
    <t>Population</t>
  </si>
  <si>
    <t>Obesity_Rate(%)</t>
  </si>
  <si>
    <t>Smoking_Rate(%)</t>
  </si>
  <si>
    <t>Diabetes_Prevalence(%)</t>
  </si>
  <si>
    <t>Preventive_Visit_Rate(%)</t>
  </si>
  <si>
    <t>Flu_Vaccine_Coverage(%)</t>
  </si>
  <si>
    <t>Median_Income</t>
  </si>
  <si>
    <t>Unemployment_Rate(%)</t>
  </si>
  <si>
    <t>Food_Insecurity_Rate(%)</t>
  </si>
  <si>
    <t>Health_Insurance_Coverage(%)</t>
  </si>
  <si>
    <t>Broadband_Access(%)</t>
  </si>
  <si>
    <t>Rurality_Score(1-10)</t>
  </si>
  <si>
    <t>Wellness_Program_Participation(%)</t>
  </si>
  <si>
    <t>Medication_Adherence(%)</t>
  </si>
  <si>
    <t>Kerr</t>
  </si>
  <si>
    <t>Bandera</t>
  </si>
  <si>
    <t>Gillespie</t>
  </si>
  <si>
    <t>Medina</t>
  </si>
  <si>
    <t>Uvalde</t>
  </si>
  <si>
    <t>Increase Wellness Program participation by 10% by January 2026.</t>
  </si>
  <si>
    <t>Measures percentage of eligible participants attending wellness programs</t>
  </si>
  <si>
    <t>Percentage of patients maintaining ≥80% adherence to prescribed medication</t>
  </si>
  <si>
    <t>Proportion of population receiving flu vaccine within a year</t>
  </si>
  <si>
    <t>Percentage of population completing recommended preventive care visits</t>
  </si>
  <si>
    <t>Calculation Details</t>
  </si>
  <si>
    <t>Drill-Down Capability</t>
  </si>
  <si>
    <t>Program Type, County, Completion Status</t>
  </si>
  <si>
    <t>Chronic Condition, Pharmacy Location, Provider</t>
  </si>
  <si>
    <t>County, Provider, Age Group</t>
  </si>
  <si>
    <t>Governance Source</t>
  </si>
  <si>
    <t>County, Age Group, Gender</t>
  </si>
  <si>
    <t>Patient Total</t>
  </si>
  <si>
    <t>Number of Patients</t>
  </si>
  <si>
    <t>%</t>
  </si>
  <si>
    <t>Others</t>
  </si>
  <si>
    <t>Flu Coverage %</t>
  </si>
  <si>
    <t>Increase Flu Vaccine Coverage by 25% by December 2025.</t>
  </si>
  <si>
    <t>Increase Preventative Visit Rates by 10% by March 2026.</t>
  </si>
  <si>
    <t>Increase Medication Adherence by 20% by June 2026.</t>
  </si>
  <si>
    <t>Row Labels</t>
  </si>
  <si>
    <t>Average of Wellness_Program_Participation(%)</t>
  </si>
  <si>
    <t>KPI</t>
  </si>
  <si>
    <t>2024 Value (%)</t>
  </si>
  <si>
    <t>Target (%)</t>
  </si>
  <si>
    <t>Progress Toward Goal</t>
  </si>
  <si>
    <t>Wellness Program Participation</t>
  </si>
  <si>
    <t>Medication Adherence</t>
  </si>
  <si>
    <t>Flu Vaccine Coverage</t>
  </si>
  <si>
    <t>Preventive Visit Rate</t>
  </si>
  <si>
    <t>Average of Medication_Adherence(%)</t>
  </si>
  <si>
    <t>Average of Flu_Vaccine_Coverage(%)</t>
  </si>
  <si>
    <t>Average of Preventive_Visit_Rate(%)</t>
  </si>
  <si>
    <t>Average Across All Counties</t>
  </si>
  <si>
    <t>KPI Trends Over Time</t>
  </si>
  <si>
    <t>Preventative Visit Rate</t>
  </si>
  <si>
    <t>Preventative Visit Rate %</t>
  </si>
  <si>
    <t>Medication Adherance Rate %</t>
  </si>
  <si>
    <t>Wellness Program Participation %</t>
  </si>
  <si>
    <t>KPI Target</t>
  </si>
  <si>
    <t>Rating</t>
  </si>
  <si>
    <t>Range</t>
  </si>
  <si>
    <t>Poor</t>
  </si>
  <si>
    <t>Good</t>
  </si>
  <si>
    <t>Value</t>
  </si>
  <si>
    <t>Your Score</t>
  </si>
  <si>
    <t>Min Value</t>
  </si>
  <si>
    <t>Thickness</t>
  </si>
  <si>
    <t>Leftover</t>
  </si>
  <si>
    <t>Max Value</t>
  </si>
  <si>
    <t>Bandera, TX</t>
  </si>
  <si>
    <t>Gillespie, TX</t>
  </si>
  <si>
    <t>Kerr, TX</t>
  </si>
  <si>
    <t>Medina, TX</t>
  </si>
  <si>
    <t>Uvalde, TX</t>
  </si>
  <si>
    <t>selection</t>
  </si>
  <si>
    <t>Average of Health_Insurance_Coverage(%)</t>
  </si>
  <si>
    <t>Yearly Average</t>
  </si>
  <si>
    <t>Percentage of population with active health insurace coverage.</t>
  </si>
  <si>
    <r>
      <t>EHR_Data (Immunization_Status)</t>
    </r>
    <r>
      <rPr>
        <sz val="11"/>
        <color theme="1"/>
        <rFont val="Calibri"/>
        <family val="2"/>
        <scheme val="minor"/>
      </rPr>
      <t xml:space="preserve">, </t>
    </r>
    <r>
      <rPr>
        <sz val="10"/>
        <color theme="1"/>
        <rFont val="Arial Unicode MS"/>
        <family val="2"/>
      </rPr>
      <t>Public_Health_Data (Flu_Vaccine_Coverage[%])</t>
    </r>
  </si>
  <si>
    <t>Community_Programs (Program_Name, Attendance_Rate[%], Completion_Status)</t>
  </si>
  <si>
    <t>Pharmacy_Data (Adherence_Rate[%], Medication_Name, Chronic_Condition)</t>
  </si>
  <si>
    <t>EHR_Data (Preventive_Visit_Date), Public_Health_Data (Preventive_Visit_Rate[%])</t>
  </si>
  <si>
    <t>SDOH_Data (Preventive_Visit_Rate[%])</t>
  </si>
  <si>
    <t>Numerator: Patients with a preventive visit within last 12 months
Denominator: Total active patients
Target: +10% by March 2026</t>
  </si>
  <si>
    <t>Numerator: Individuals with flu vaccine recorded
Denominator: Total eligible population
Target: +25% by December 2025</t>
  </si>
  <si>
    <t>Numerator: Patients with adherence ≥80%
Denominator: All patients with chronic medication
Target: +20% by June 2026</t>
  </si>
  <si>
    <t>Numerator: Total participants who attended at least one session
Denominator: Total eligible participants per program
Target: +10% by January 2026</t>
  </si>
  <si>
    <t>County, Year</t>
  </si>
  <si>
    <t>U.S. Census Bureau</t>
  </si>
  <si>
    <t>Increase Healthcare Coverage Rate to at least 90% average across all five counties by June 2026.</t>
  </si>
  <si>
    <t>Numerator: Individuals with active health insurance coverage
Denominator: Total population
Target: 90% average or greater across all counties by June 2026</t>
  </si>
  <si>
    <t xml:space="preserve">Brand Logo </t>
  </si>
  <si>
    <t>Health Insurance Coverage</t>
  </si>
  <si>
    <t>Patient_ID</t>
  </si>
  <si>
    <t>Medication_Name</t>
  </si>
  <si>
    <t>Chronic_Condition</t>
  </si>
  <si>
    <t>Adherence_Rate(%)</t>
  </si>
  <si>
    <t>Last_Refill_Date</t>
  </si>
  <si>
    <t>Prescribing_Provider</t>
  </si>
  <si>
    <t>Pharmacy_Location</t>
  </si>
  <si>
    <t>P0235</t>
  </si>
  <si>
    <t>Metformin</t>
  </si>
  <si>
    <t>Hyperlipidemia</t>
  </si>
  <si>
    <t>Dr. Lopez</t>
  </si>
  <si>
    <t>P0186</t>
  </si>
  <si>
    <t>Lisinopril</t>
  </si>
  <si>
    <t>Hypertension</t>
  </si>
  <si>
    <t>Dr. Nguyen</t>
  </si>
  <si>
    <t>P0099</t>
  </si>
  <si>
    <t>Atorvastatin</t>
  </si>
  <si>
    <t>P0003</t>
  </si>
  <si>
    <t>P0208</t>
  </si>
  <si>
    <t>Diabetes</t>
  </si>
  <si>
    <t>Dr. Adams</t>
  </si>
  <si>
    <t>P0197</t>
  </si>
  <si>
    <t>P0085</t>
  </si>
  <si>
    <t>P0125</t>
  </si>
  <si>
    <t>P0138</t>
  </si>
  <si>
    <t>P0083</t>
  </si>
  <si>
    <t>P0025</t>
  </si>
  <si>
    <t>P0068</t>
  </si>
  <si>
    <t>P0061</t>
  </si>
  <si>
    <t>P0029</t>
  </si>
  <si>
    <t>P0127</t>
  </si>
  <si>
    <t>P0019</t>
  </si>
  <si>
    <t>P0171</t>
  </si>
  <si>
    <t>P0194</t>
  </si>
  <si>
    <t>Dr. Patel</t>
  </si>
  <si>
    <t>P0074</t>
  </si>
  <si>
    <t>P0153</t>
  </si>
  <si>
    <t>P0020</t>
  </si>
  <si>
    <t>P0048</t>
  </si>
  <si>
    <t>P0211</t>
  </si>
  <si>
    <t>P0087</t>
  </si>
  <si>
    <t>P0152</t>
  </si>
  <si>
    <t>P0139</t>
  </si>
  <si>
    <t>P0110</t>
  </si>
  <si>
    <t>P0226</t>
  </si>
  <si>
    <t>P0183</t>
  </si>
  <si>
    <t>P0028</t>
  </si>
  <si>
    <t>P0191</t>
  </si>
  <si>
    <t>P0059</t>
  </si>
  <si>
    <t>P0133</t>
  </si>
  <si>
    <t>P0051</t>
  </si>
  <si>
    <t>P0149</t>
  </si>
  <si>
    <t>P0012</t>
  </si>
  <si>
    <t>P0050</t>
  </si>
  <si>
    <t>P0132</t>
  </si>
  <si>
    <t>P0246</t>
  </si>
  <si>
    <t>P0113</t>
  </si>
  <si>
    <t>P0170</t>
  </si>
  <si>
    <t>P0212</t>
  </si>
  <si>
    <t>P0166</t>
  </si>
  <si>
    <t>P0014</t>
  </si>
  <si>
    <t>P0203</t>
  </si>
  <si>
    <t>P0032</t>
  </si>
  <si>
    <t>P0189</t>
  </si>
  <si>
    <t>P0146</t>
  </si>
  <si>
    <t>P0155</t>
  </si>
  <si>
    <t>P0055</t>
  </si>
  <si>
    <t>P0182</t>
  </si>
  <si>
    <t>P0210</t>
  </si>
  <si>
    <t>P0120</t>
  </si>
  <si>
    <t>P0215</t>
  </si>
  <si>
    <t>P0075</t>
  </si>
  <si>
    <t>P0021</t>
  </si>
  <si>
    <t>P0172</t>
  </si>
  <si>
    <t>P0169</t>
  </si>
  <si>
    <t>P0089</t>
  </si>
  <si>
    <t>P0233</t>
  </si>
  <si>
    <t>P0202</t>
  </si>
  <si>
    <t>P0150</t>
  </si>
  <si>
    <t>P0065</t>
  </si>
  <si>
    <t>P0064</t>
  </si>
  <si>
    <t>P0071</t>
  </si>
  <si>
    <t>P0004</t>
  </si>
  <si>
    <t>P0193</t>
  </si>
  <si>
    <t>P0143</t>
  </si>
  <si>
    <t>P0104</t>
  </si>
  <si>
    <t>P0204</t>
  </si>
  <si>
    <t>P0214</t>
  </si>
  <si>
    <t>P0242</t>
  </si>
  <si>
    <t>P0175</t>
  </si>
  <si>
    <t>P0209</t>
  </si>
  <si>
    <t>P0093</t>
  </si>
  <si>
    <t>P0174</t>
  </si>
  <si>
    <t>P0142</t>
  </si>
  <si>
    <t>P0178</t>
  </si>
  <si>
    <t>P0148</t>
  </si>
  <si>
    <t>P0112</t>
  </si>
  <si>
    <t>P0161</t>
  </si>
  <si>
    <t>P0119</t>
  </si>
  <si>
    <t>P0043</t>
  </si>
  <si>
    <t>P0207</t>
  </si>
  <si>
    <t>P0040</t>
  </si>
  <si>
    <t>P0118</t>
  </si>
  <si>
    <t>P0222</t>
  </si>
  <si>
    <t>P0131</t>
  </si>
  <si>
    <t>P0156</t>
  </si>
  <si>
    <t>P0184</t>
  </si>
  <si>
    <t>P0090</t>
  </si>
  <si>
    <t>P0094</t>
  </si>
  <si>
    <t>P0013</t>
  </si>
  <si>
    <t>P0205</t>
  </si>
  <si>
    <t>P0066</t>
  </si>
  <si>
    <t>P0037</t>
  </si>
  <si>
    <t>P0177</t>
  </si>
  <si>
    <t>P0230</t>
  </si>
  <si>
    <t>P0036</t>
  </si>
  <si>
    <t>P0026</t>
  </si>
  <si>
    <t>P0200</t>
  </si>
  <si>
    <t>P0108</t>
  </si>
  <si>
    <t>P0168</t>
  </si>
  <si>
    <t>P0008</t>
  </si>
  <si>
    <t>P0218</t>
  </si>
  <si>
    <t>P0158</t>
  </si>
  <si>
    <t>P0128</t>
  </si>
  <si>
    <t>P0084</t>
  </si>
  <si>
    <t>P0116</t>
  </si>
  <si>
    <t>P0144</t>
  </si>
  <si>
    <t>P0062</t>
  </si>
  <si>
    <t>P0007</t>
  </si>
  <si>
    <t>P0045</t>
  </si>
  <si>
    <t>P0187</t>
  </si>
  <si>
    <t>P0239</t>
  </si>
  <si>
    <t>P0176</t>
  </si>
  <si>
    <t>P0181</t>
  </si>
  <si>
    <t>P0088</t>
  </si>
  <si>
    <t>P0073</t>
  </si>
  <si>
    <t>P0163</t>
  </si>
  <si>
    <t>P0179</t>
  </si>
  <si>
    <t>P0234</t>
  </si>
  <si>
    <t>P0223</t>
  </si>
  <si>
    <t>P0057</t>
  </si>
  <si>
    <t>P0095</t>
  </si>
  <si>
    <t>P0117</t>
  </si>
  <si>
    <t>P0124</t>
  </si>
  <si>
    <t>P0231</t>
  </si>
  <si>
    <t>P0053</t>
  </si>
  <si>
    <t>P0017</t>
  </si>
  <si>
    <t>P0042</t>
  </si>
  <si>
    <t>P0157</t>
  </si>
  <si>
    <t>P0147</t>
  </si>
  <si>
    <t>P0238</t>
  </si>
  <si>
    <t>P0011</t>
  </si>
  <si>
    <t>P0098</t>
  </si>
  <si>
    <t>P0058</t>
  </si>
  <si>
    <t>P0034</t>
  </si>
  <si>
    <t>P0102</t>
  </si>
  <si>
    <t>P0216</t>
  </si>
  <si>
    <t>P0160</t>
  </si>
  <si>
    <t>P0052</t>
  </si>
  <si>
    <t>P0015</t>
  </si>
  <si>
    <t>P0229</t>
  </si>
  <si>
    <t># Patients Below 80% adherence</t>
  </si>
  <si>
    <t xml:space="preserve"># patients below 80% adherence </t>
  </si>
  <si>
    <t>% of Patients Below 80% Adherence</t>
  </si>
  <si>
    <t>0%-50%</t>
  </si>
  <si>
    <t>50%-100%</t>
  </si>
  <si>
    <t>Grand Total</t>
  </si>
  <si>
    <t>% 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</si>
</sst>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
    <numFmt numFmtId="165" formatCode="0.000%"/>
    <numFmt numFmtId="166" formatCode="0.0"/>
    <numFmt numFmtId="167" formatCode="yyyy\-mm\-dd\ hh:mm:ss"/>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color theme="1"/>
      <name val="Arial"/>
      <family val="2"/>
    </font>
    <font>
      <sz val="10"/>
      <color theme="1"/>
      <name val="Calibri"/>
      <family val="2"/>
      <scheme val="minor"/>
    </font>
    <font>
      <sz val="10"/>
      <color theme="1"/>
      <name val="Arial"/>
      <family val="2"/>
    </font>
    <font>
      <b/>
      <sz val="12"/>
      <color theme="0"/>
      <name val="Arial"/>
      <family val="2"/>
    </font>
    <font>
      <sz val="11"/>
      <color rgb="FF000000"/>
      <name val="Calibri"/>
      <family val="2"/>
      <scheme val="minor"/>
    </font>
    <font>
      <b/>
      <sz val="11"/>
      <name val="Calibri"/>
      <family val="2"/>
    </font>
    <font>
      <sz val="10"/>
      <color theme="1"/>
      <name val="Arial Unicode MS"/>
      <family val="2"/>
    </font>
    <font>
      <sz val="14"/>
      <color theme="1"/>
      <name val="Calibri"/>
      <family val="2"/>
      <scheme val="minor"/>
    </font>
    <font>
      <b/>
      <sz val="14"/>
      <color theme="1"/>
      <name val="Calibri"/>
      <family val="2"/>
      <scheme val="minor"/>
    </font>
    <font>
      <b/>
      <sz val="14"/>
      <name val="Calibri"/>
      <family val="2"/>
      <scheme val="minor"/>
    </font>
    <font>
      <b/>
      <sz val="22"/>
      <color theme="1"/>
      <name val="Calibri"/>
      <family val="2"/>
      <scheme val="minor"/>
    </font>
    <font>
      <b/>
      <sz val="11"/>
      <name val="Calibri"/>
      <family val="2"/>
      <scheme val="minor"/>
    </font>
    <font>
      <b/>
      <sz val="14"/>
      <color rgb="FFFFFFFF"/>
      <name val="Calibri"/>
      <family val="2"/>
      <scheme val="minor"/>
    </font>
    <font>
      <sz val="14"/>
      <color rgb="FFFF0000"/>
      <name val="Calibri"/>
      <family val="2"/>
      <scheme val="minor"/>
    </font>
    <font>
      <sz val="16"/>
      <color theme="0"/>
      <name val="Calibri"/>
      <family val="2"/>
      <scheme val="minor"/>
    </font>
    <font>
      <b/>
      <sz val="26"/>
      <color theme="1"/>
      <name val="Calibri"/>
      <family val="2"/>
      <scheme val="minor"/>
    </font>
    <font>
      <b/>
      <sz val="11"/>
      <color rgb="FFFF000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206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305496"/>
        <bgColor rgb="FF000000"/>
      </patternFill>
    </fill>
    <fill>
      <patternFill patternType="solid">
        <fgColor theme="0"/>
        <bgColor rgb="FF000000"/>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5"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80">
    <xf numFmtId="0" fontId="0" fillId="0" borderId="0" xfId="0"/>
    <xf numFmtId="0" fontId="0" fillId="33" borderId="0" xfId="0" applyFill="1"/>
    <xf numFmtId="0" fontId="18" fillId="33" borderId="0" xfId="0" applyFont="1" applyFill="1" applyAlignment="1">
      <alignment vertical="top"/>
    </xf>
    <xf numFmtId="0" fontId="18" fillId="33" borderId="0" xfId="0" applyFont="1" applyFill="1" applyAlignment="1">
      <alignment horizontal="left" vertical="top" wrapText="1"/>
    </xf>
    <xf numFmtId="0" fontId="19" fillId="33" borderId="0" xfId="0" applyFont="1" applyFill="1" applyAlignment="1">
      <alignment vertical="top"/>
    </xf>
    <xf numFmtId="0" fontId="20" fillId="33" borderId="0" xfId="0" applyFont="1" applyFill="1" applyAlignment="1">
      <alignment vertical="top" wrapText="1"/>
    </xf>
    <xf numFmtId="0" fontId="20" fillId="33" borderId="0" xfId="0" applyFont="1" applyFill="1" applyAlignment="1">
      <alignment horizontal="left" vertical="top" wrapText="1"/>
    </xf>
    <xf numFmtId="0" fontId="19" fillId="33" borderId="0" xfId="0" applyFont="1" applyFill="1" applyAlignment="1">
      <alignment horizontal="left" vertical="top" wrapText="1"/>
    </xf>
    <xf numFmtId="0" fontId="0" fillId="33" borderId="10" xfId="0" applyFill="1" applyBorder="1"/>
    <xf numFmtId="0" fontId="0" fillId="34" borderId="0" xfId="0" applyFill="1"/>
    <xf numFmtId="0" fontId="0" fillId="33" borderId="0" xfId="0" applyFill="1" applyAlignment="1">
      <alignment vertical="top"/>
    </xf>
    <xf numFmtId="0" fontId="21" fillId="34" borderId="0" xfId="0" applyFont="1" applyFill="1"/>
    <xf numFmtId="0" fontId="23" fillId="0" borderId="11" xfId="0" applyFont="1" applyBorder="1" applyAlignment="1">
      <alignment horizontal="center" vertical="top"/>
    </xf>
    <xf numFmtId="0" fontId="0" fillId="33" borderId="0" xfId="0" applyFill="1" applyAlignment="1">
      <alignment vertical="center"/>
    </xf>
    <xf numFmtId="0" fontId="0" fillId="33" borderId="0" xfId="0" applyFill="1" applyAlignment="1">
      <alignment horizontal="left" vertical="center" wrapText="1"/>
    </xf>
    <xf numFmtId="0" fontId="0" fillId="33" borderId="0" xfId="0" applyFill="1" applyAlignment="1">
      <alignment wrapText="1"/>
    </xf>
    <xf numFmtId="0" fontId="25" fillId="33" borderId="0" xfId="0" applyFont="1" applyFill="1" applyAlignment="1">
      <alignment horizontal="left" vertical="center" wrapText="1"/>
    </xf>
    <xf numFmtId="0" fontId="26" fillId="33" borderId="0" xfId="0" applyFont="1" applyFill="1" applyAlignment="1">
      <alignment horizontal="left" vertical="center" wrapText="1"/>
    </xf>
    <xf numFmtId="0" fontId="0" fillId="33" borderId="11" xfId="0" applyFill="1" applyBorder="1" applyAlignment="1">
      <alignment horizontal="left" vertical="center" wrapText="1"/>
    </xf>
    <xf numFmtId="0" fontId="0" fillId="0" borderId="11" xfId="0" applyBorder="1" applyAlignment="1">
      <alignment horizontal="left" vertical="center" wrapText="1"/>
    </xf>
    <xf numFmtId="0" fontId="24" fillId="0" borderId="11" xfId="0" applyFont="1" applyBorder="1" applyAlignment="1">
      <alignment horizontal="left" vertical="center" wrapText="1"/>
    </xf>
    <xf numFmtId="0" fontId="26" fillId="35" borderId="11" xfId="0" applyFont="1" applyFill="1" applyBorder="1" applyAlignment="1">
      <alignment horizontal="left" vertical="center" wrapText="1"/>
    </xf>
    <xf numFmtId="0" fontId="27" fillId="35" borderId="11" xfId="0" applyFont="1" applyFill="1" applyBorder="1" applyAlignment="1">
      <alignment horizontal="left" vertical="center" wrapText="1"/>
    </xf>
    <xf numFmtId="0" fontId="27" fillId="35" borderId="11" xfId="0" applyFont="1" applyFill="1" applyBorder="1" applyAlignment="1">
      <alignment horizontal="center" vertical="center" wrapText="1"/>
    </xf>
    <xf numFmtId="0" fontId="0" fillId="0" borderId="11" xfId="0" applyBorder="1" applyAlignment="1">
      <alignment vertical="center" wrapText="1"/>
    </xf>
    <xf numFmtId="0" fontId="0" fillId="33" borderId="0" xfId="0" applyFill="1" applyAlignment="1">
      <alignment vertical="center" wrapText="1"/>
    </xf>
    <xf numFmtId="0" fontId="0" fillId="33" borderId="10" xfId="0" applyFill="1" applyBorder="1" applyAlignment="1">
      <alignment vertical="center"/>
    </xf>
    <xf numFmtId="2" fontId="0" fillId="0" borderId="0" xfId="0" applyNumberFormat="1"/>
    <xf numFmtId="1" fontId="0" fillId="0" borderId="0" xfId="0" applyNumberFormat="1"/>
    <xf numFmtId="164" fontId="0" fillId="0" borderId="0" xfId="0" applyNumberFormat="1"/>
    <xf numFmtId="0" fontId="16" fillId="35" borderId="0" xfId="0" applyFont="1" applyFill="1" applyAlignment="1">
      <alignment horizontal="center"/>
    </xf>
    <xf numFmtId="9" fontId="0" fillId="0" borderId="0" xfId="42" applyFont="1"/>
    <xf numFmtId="0" fontId="16" fillId="36" borderId="0" xfId="0" applyFont="1" applyFill="1" applyAlignment="1">
      <alignment horizontal="center"/>
    </xf>
    <xf numFmtId="9" fontId="0" fillId="0" borderId="0" xfId="0" applyNumberFormat="1"/>
    <xf numFmtId="0" fontId="0" fillId="0" borderId="0" xfId="0" applyAlignment="1">
      <alignment horizontal="center"/>
    </xf>
    <xf numFmtId="0" fontId="29" fillId="37" borderId="0" xfId="0" applyFont="1" applyFill="1" applyAlignment="1">
      <alignment horizontal="center"/>
    </xf>
    <xf numFmtId="0" fontId="0" fillId="0" borderId="0" xfId="0" applyAlignment="1">
      <alignment horizontal="right"/>
    </xf>
    <xf numFmtId="0" fontId="0" fillId="0" borderId="0" xfId="0" pivotButton="1"/>
    <xf numFmtId="0" fontId="0" fillId="0" borderId="0" xfId="0" applyAlignment="1">
      <alignment horizontal="left"/>
    </xf>
    <xf numFmtId="0" fontId="0" fillId="0" borderId="0" xfId="0" applyAlignment="1">
      <alignment horizontal="left" indent="1"/>
    </xf>
    <xf numFmtId="0" fontId="30" fillId="38" borderId="11" xfId="0" applyFont="1" applyFill="1" applyBorder="1" applyAlignment="1">
      <alignment horizontal="center" vertical="center"/>
    </xf>
    <xf numFmtId="0" fontId="30" fillId="38" borderId="12" xfId="0" applyFont="1" applyFill="1" applyBorder="1" applyAlignment="1">
      <alignment horizontal="center" vertical="center"/>
    </xf>
    <xf numFmtId="0" fontId="22" fillId="39" borderId="13" xfId="0" applyFont="1" applyFill="1" applyBorder="1"/>
    <xf numFmtId="2" fontId="22" fillId="39" borderId="14" xfId="0" applyNumberFormat="1" applyFont="1" applyFill="1" applyBorder="1"/>
    <xf numFmtId="0" fontId="16" fillId="40" borderId="15" xfId="0" applyFont="1" applyFill="1" applyBorder="1"/>
    <xf numFmtId="0" fontId="0" fillId="35" borderId="0" xfId="0" applyFill="1"/>
    <xf numFmtId="0" fontId="0" fillId="42" borderId="0" xfId="0" applyFill="1"/>
    <xf numFmtId="0" fontId="0" fillId="42" borderId="0" xfId="0" applyFill="1" applyAlignment="1">
      <alignment horizontal="center"/>
    </xf>
    <xf numFmtId="0" fontId="29" fillId="42" borderId="0" xfId="0" applyFont="1" applyFill="1" applyAlignment="1">
      <alignment horizontal="center"/>
    </xf>
    <xf numFmtId="0" fontId="29" fillId="36" borderId="0" xfId="0" applyFont="1" applyFill="1" applyAlignment="1">
      <alignment horizontal="center"/>
    </xf>
    <xf numFmtId="0" fontId="0" fillId="36" borderId="0" xfId="0" applyFill="1" applyAlignment="1">
      <alignment horizontal="center"/>
    </xf>
    <xf numFmtId="0" fontId="0" fillId="36" borderId="0" xfId="0" applyFill="1"/>
    <xf numFmtId="0" fontId="29" fillId="35" borderId="0" xfId="0" applyFont="1" applyFill="1" applyAlignment="1">
      <alignment horizontal="center"/>
    </xf>
    <xf numFmtId="0" fontId="0" fillId="35" borderId="0" xfId="0" applyFill="1" applyAlignment="1">
      <alignment horizontal="center"/>
    </xf>
    <xf numFmtId="0" fontId="28" fillId="33" borderId="0" xfId="0" applyFont="1" applyFill="1" applyAlignment="1">
      <alignment horizontal="center" vertical="center"/>
    </xf>
    <xf numFmtId="0" fontId="17" fillId="33" borderId="0" xfId="0" applyFont="1" applyFill="1"/>
    <xf numFmtId="10" fontId="16" fillId="35" borderId="0" xfId="0" applyNumberFormat="1" applyFont="1" applyFill="1" applyAlignment="1">
      <alignment horizontal="center"/>
    </xf>
    <xf numFmtId="10" fontId="0" fillId="0" borderId="0" xfId="0" applyNumberFormat="1"/>
    <xf numFmtId="165" fontId="0" fillId="0" borderId="0" xfId="0" applyNumberFormat="1"/>
    <xf numFmtId="0" fontId="16" fillId="0" borderId="0" xfId="0" applyFont="1"/>
    <xf numFmtId="0" fontId="16" fillId="35" borderId="0" xfId="0" applyFont="1" applyFill="1"/>
    <xf numFmtId="0" fontId="16" fillId="33" borderId="0" xfId="0" applyFont="1" applyFill="1"/>
    <xf numFmtId="0" fontId="16" fillId="33" borderId="0" xfId="0" applyFont="1" applyFill="1" applyAlignment="1">
      <alignment horizontal="center"/>
    </xf>
    <xf numFmtId="10" fontId="16" fillId="33" borderId="0" xfId="0" applyNumberFormat="1" applyFont="1" applyFill="1" applyAlignment="1">
      <alignment horizontal="center"/>
    </xf>
    <xf numFmtId="0" fontId="0" fillId="33" borderId="0" xfId="0" applyFill="1" applyAlignment="1">
      <alignment horizontal="center"/>
    </xf>
    <xf numFmtId="10" fontId="0" fillId="33" borderId="0" xfId="0" applyNumberFormat="1" applyFill="1"/>
    <xf numFmtId="9" fontId="0" fillId="33" borderId="0" xfId="0" applyNumberFormat="1" applyFill="1"/>
    <xf numFmtId="165" fontId="0" fillId="33" borderId="0" xfId="0" applyNumberFormat="1" applyFill="1"/>
    <xf numFmtId="0" fontId="22" fillId="0" borderId="11" xfId="0" applyFont="1" applyBorder="1" applyAlignment="1">
      <alignment horizontal="left" vertical="center" wrapText="1" readingOrder="1"/>
    </xf>
    <xf numFmtId="0" fontId="16" fillId="0" borderId="15" xfId="0" applyFont="1" applyBorder="1" applyAlignment="1">
      <alignment horizontal="left"/>
    </xf>
    <xf numFmtId="166" fontId="0" fillId="0" borderId="0" xfId="0" applyNumberFormat="1"/>
    <xf numFmtId="0" fontId="25" fillId="33" borderId="0" xfId="0" applyFont="1" applyFill="1"/>
    <xf numFmtId="0" fontId="31" fillId="33" borderId="0" xfId="0" applyFont="1" applyFill="1"/>
    <xf numFmtId="0" fontId="32" fillId="34" borderId="0" xfId="0" applyFont="1" applyFill="1"/>
    <xf numFmtId="167" fontId="0" fillId="0" borderId="0" xfId="0" applyNumberFormat="1"/>
    <xf numFmtId="166" fontId="23" fillId="0" borderId="11" xfId="0" applyNumberFormat="1" applyFont="1" applyBorder="1" applyAlignment="1">
      <alignment horizontal="center" vertical="top"/>
    </xf>
    <xf numFmtId="0" fontId="34" fillId="33" borderId="0" xfId="0" applyFont="1" applyFill="1"/>
    <xf numFmtId="0" fontId="33" fillId="36" borderId="11" xfId="0" applyFont="1" applyFill="1" applyBorder="1" applyAlignment="1">
      <alignment horizontal="center"/>
    </xf>
    <xf numFmtId="0" fontId="28" fillId="33" borderId="0" xfId="0" applyFont="1" applyFill="1" applyAlignment="1">
      <alignment horizontal="center" vertical="center"/>
    </xf>
    <xf numFmtId="0" fontId="17" fillId="41" borderId="0" xfId="0" applyFont="1" applyFill="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
    <dxf>
      <numFmt numFmtId="2" formatCode="0.00"/>
    </dxf>
    <dxf>
      <numFmt numFmtId="2" formatCode="0.00"/>
    </dxf>
    <dxf>
      <numFmt numFmtId="2" formatCode="0.00"/>
    </dxf>
  </dxfs>
  <tableStyles count="1" defaultTableStyle="TableStyleMedium2" defaultPivotStyle="PivotStyleLight16">
    <tableStyle name="Slicer Style 1" pivot="0" table="0" count="0" xr9:uid="{2593AD05-1EB9-4483-AB82-7A87090AF9BA}"/>
  </tableStyles>
  <colors>
    <mruColors>
      <color rgb="FF33CC33"/>
      <color rgb="FFFF0000"/>
      <color rgb="FF00CC00"/>
      <color rgb="FFFF6D6D"/>
      <color rgb="FF9A0000"/>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0.xml"/><Relationship Id="rId1" Type="http://schemas.microsoft.com/office/2011/relationships/chartStyle" Target="style20.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21.xml"/><Relationship Id="rId1" Type="http://schemas.microsoft.com/office/2011/relationships/chartStyle" Target="style21.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2.xml"/><Relationship Id="rId1" Type="http://schemas.microsoft.com/office/2011/relationships/chartStyle" Target="style22.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3.xml"/><Relationship Id="rId1" Type="http://schemas.microsoft.com/office/2011/relationships/chartStyle" Target="style23.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4.xml"/><Relationship Id="rId1" Type="http://schemas.microsoft.com/office/2011/relationships/chartStyle" Target="style2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Ex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0C1-4EF2-B23B-8F550972508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60C1-4EF2-B23B-8F5509725086}"/>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60C1-4EF2-B23B-8F5509725086}"/>
              </c:ext>
            </c:extLst>
          </c:dPt>
          <c:dPt>
            <c:idx val="3"/>
            <c:bubble3D val="0"/>
            <c:spPr>
              <a:noFill/>
              <a:ln w="19050">
                <a:noFill/>
              </a:ln>
              <a:effectLst/>
            </c:spPr>
            <c:extLst>
              <c:ext xmlns:c16="http://schemas.microsoft.com/office/drawing/2014/chart" uri="{C3380CC4-5D6E-409C-BE32-E72D297353CC}">
                <c16:uniqueId val="{00000007-60C1-4EF2-B23B-8F5509725086}"/>
              </c:ext>
            </c:extLst>
          </c:dPt>
          <c:cat>
            <c:strRef>
              <c:f>'Guage Prep BM'!$B$69:$B$72</c:f>
              <c:strCache>
                <c:ptCount val="4"/>
                <c:pt idx="0">
                  <c:v>Min Value</c:v>
                </c:pt>
                <c:pt idx="1">
                  <c:v>Poor</c:v>
                </c:pt>
                <c:pt idx="2">
                  <c:v>Good</c:v>
                </c:pt>
                <c:pt idx="3">
                  <c:v>Max Value</c:v>
                </c:pt>
              </c:strCache>
            </c:strRef>
          </c:cat>
          <c:val>
            <c:numRef>
              <c:f>'Guage Prep BM'!$C$69:$C$72</c:f>
              <c:numCache>
                <c:formatCode>0%</c:formatCode>
                <c:ptCount val="4"/>
                <c:pt idx="0">
                  <c:v>0</c:v>
                </c:pt>
                <c:pt idx="1">
                  <c:v>0.9</c:v>
                </c:pt>
                <c:pt idx="2">
                  <c:v>0.1</c:v>
                </c:pt>
                <c:pt idx="3">
                  <c:v>1</c:v>
                </c:pt>
              </c:numCache>
            </c:numRef>
          </c:val>
          <c:extLst>
            <c:ext xmlns:c16="http://schemas.microsoft.com/office/drawing/2014/chart" uri="{C3380CC4-5D6E-409C-BE32-E72D297353CC}">
              <c16:uniqueId val="{00000008-60C1-4EF2-B23B-8F5509725086}"/>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A-60C1-4EF2-B23B-8F550972508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60C1-4EF2-B23B-8F5509725086}"/>
              </c:ext>
            </c:extLst>
          </c:dPt>
          <c:dPt>
            <c:idx val="2"/>
            <c:bubble3D val="0"/>
            <c:spPr>
              <a:noFill/>
              <a:ln w="19050">
                <a:noFill/>
              </a:ln>
              <a:effectLst/>
            </c:spPr>
            <c:extLst>
              <c:ext xmlns:c16="http://schemas.microsoft.com/office/drawing/2014/chart" uri="{C3380CC4-5D6E-409C-BE32-E72D297353CC}">
                <c16:uniqueId val="{0000000E-60C1-4EF2-B23B-8F5509725086}"/>
              </c:ext>
            </c:extLst>
          </c:dPt>
          <c:val>
            <c:numRef>
              <c:f>'Guage Prep BM'!$F$71:$F$73</c:f>
              <c:numCache>
                <c:formatCode>0%</c:formatCode>
                <c:ptCount val="3"/>
                <c:pt idx="0" formatCode="0.00%">
                  <c:v>0.86899999999999999</c:v>
                </c:pt>
                <c:pt idx="1">
                  <c:v>0.03</c:v>
                </c:pt>
                <c:pt idx="2" formatCode="0.000%">
                  <c:v>1.101</c:v>
                </c:pt>
              </c:numCache>
            </c:numRef>
          </c:val>
          <c:extLst>
            <c:ext xmlns:c16="http://schemas.microsoft.com/office/drawing/2014/chart" uri="{C3380CC4-5D6E-409C-BE32-E72D297353CC}">
              <c16:uniqueId val="{0000000F-60C1-4EF2-B23B-8F550972508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sz="1400"/>
              <a:t>Preventative visit</a:t>
            </a:r>
            <a:r>
              <a:rPr lang="en-US" sz="1400" baseline="0"/>
              <a:t> rate by county</a:t>
            </a:r>
            <a:endParaRPr lang="en-US" sz="1400"/>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'SM Pivot Table'!$R$82</c:f>
              <c:strCache>
                <c:ptCount val="1"/>
                <c:pt idx="0">
                  <c:v>2022</c:v>
                </c:pt>
              </c:strCache>
            </c:strRef>
          </c:tx>
          <c:spPr>
            <a:gradFill flip="none" rotWithShape="1">
              <a:gsLst>
                <a:gs pos="0">
                  <a:schemeClr val="accent1">
                    <a:shade val="65000"/>
                  </a:schemeClr>
                </a:gs>
                <a:gs pos="75000">
                  <a:schemeClr val="accent1">
                    <a:shade val="65000"/>
                    <a:lumMod val="60000"/>
                    <a:lumOff val="40000"/>
                  </a:schemeClr>
                </a:gs>
                <a:gs pos="51000">
                  <a:schemeClr val="accent1">
                    <a:shade val="65000"/>
                    <a:alpha val="75000"/>
                  </a:schemeClr>
                </a:gs>
                <a:gs pos="100000">
                  <a:schemeClr val="accent1">
                    <a:shade val="65000"/>
                    <a:lumMod val="20000"/>
                    <a:lumOff val="80000"/>
                    <a:alpha val="15000"/>
                  </a:schemeClr>
                </a:gs>
              </a:gsLst>
              <a:lin ang="5400000" scaled="0"/>
            </a:gradFill>
            <a:ln>
              <a:noFill/>
            </a:ln>
            <a:effectLst/>
          </c:spPr>
          <c:invertIfNegative val="0"/>
          <c:cat>
            <c:strRef>
              <c:f>'SM Pivot Table'!$S$81:$W$81</c:f>
              <c:strCache>
                <c:ptCount val="5"/>
                <c:pt idx="0">
                  <c:v>Bandera</c:v>
                </c:pt>
                <c:pt idx="1">
                  <c:v>Gillespie</c:v>
                </c:pt>
                <c:pt idx="2">
                  <c:v>Kerr</c:v>
                </c:pt>
                <c:pt idx="3">
                  <c:v>Medina</c:v>
                </c:pt>
                <c:pt idx="4">
                  <c:v>Uvalde</c:v>
                </c:pt>
              </c:strCache>
            </c:strRef>
          </c:cat>
          <c:val>
            <c:numRef>
              <c:f>'SM Pivot Table'!$S$82:$W$82</c:f>
              <c:numCache>
                <c:formatCode>0%</c:formatCode>
                <c:ptCount val="5"/>
                <c:pt idx="0">
                  <c:v>0.70379999999999998</c:v>
                </c:pt>
                <c:pt idx="1">
                  <c:v>0.72640000000000005</c:v>
                </c:pt>
                <c:pt idx="2">
                  <c:v>0.60599999999999998</c:v>
                </c:pt>
                <c:pt idx="3">
                  <c:v>0.66149999999999998</c:v>
                </c:pt>
                <c:pt idx="4">
                  <c:v>0.64239999999999997</c:v>
                </c:pt>
              </c:numCache>
            </c:numRef>
          </c:val>
          <c:extLst>
            <c:ext xmlns:c16="http://schemas.microsoft.com/office/drawing/2014/chart" uri="{C3380CC4-5D6E-409C-BE32-E72D297353CC}">
              <c16:uniqueId val="{00000000-135E-884A-BA9D-CA40B7A4B183}"/>
            </c:ext>
          </c:extLst>
        </c:ser>
        <c:ser>
          <c:idx val="1"/>
          <c:order val="1"/>
          <c:tx>
            <c:strRef>
              <c:f>'SM Pivot Table'!$R$83</c:f>
              <c:strCache>
                <c:ptCount val="1"/>
                <c:pt idx="0">
                  <c:v>2023</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c:spPr>
          <c:invertIfNegative val="0"/>
          <c:cat>
            <c:strRef>
              <c:f>'SM Pivot Table'!$S$81:$W$81</c:f>
              <c:strCache>
                <c:ptCount val="5"/>
                <c:pt idx="0">
                  <c:v>Bandera</c:v>
                </c:pt>
                <c:pt idx="1">
                  <c:v>Gillespie</c:v>
                </c:pt>
                <c:pt idx="2">
                  <c:v>Kerr</c:v>
                </c:pt>
                <c:pt idx="3">
                  <c:v>Medina</c:v>
                </c:pt>
                <c:pt idx="4">
                  <c:v>Uvalde</c:v>
                </c:pt>
              </c:strCache>
            </c:strRef>
          </c:cat>
          <c:val>
            <c:numRef>
              <c:f>'SM Pivot Table'!$S$83:$W$83</c:f>
              <c:numCache>
                <c:formatCode>0%</c:formatCode>
                <c:ptCount val="5"/>
                <c:pt idx="0">
                  <c:v>0.75109999999999999</c:v>
                </c:pt>
                <c:pt idx="1">
                  <c:v>0.65049999999999997</c:v>
                </c:pt>
                <c:pt idx="2">
                  <c:v>0.65410000000000001</c:v>
                </c:pt>
                <c:pt idx="3">
                  <c:v>0.83199999999999996</c:v>
                </c:pt>
                <c:pt idx="4">
                  <c:v>0.71879999999999999</c:v>
                </c:pt>
              </c:numCache>
            </c:numRef>
          </c:val>
          <c:extLst>
            <c:ext xmlns:c16="http://schemas.microsoft.com/office/drawing/2014/chart" uri="{C3380CC4-5D6E-409C-BE32-E72D297353CC}">
              <c16:uniqueId val="{00000001-135E-884A-BA9D-CA40B7A4B183}"/>
            </c:ext>
          </c:extLst>
        </c:ser>
        <c:ser>
          <c:idx val="2"/>
          <c:order val="2"/>
          <c:tx>
            <c:strRef>
              <c:f>'SM Pivot Table'!$R$84</c:f>
              <c:strCache>
                <c:ptCount val="1"/>
                <c:pt idx="0">
                  <c:v>2024</c:v>
                </c:pt>
              </c:strCache>
            </c:strRef>
          </c:tx>
          <c:spPr>
            <a:gradFill flip="none" rotWithShape="1">
              <a:gsLst>
                <a:gs pos="0">
                  <a:schemeClr val="accent1">
                    <a:tint val="65000"/>
                  </a:schemeClr>
                </a:gs>
                <a:gs pos="75000">
                  <a:schemeClr val="accent1">
                    <a:tint val="65000"/>
                    <a:lumMod val="60000"/>
                    <a:lumOff val="40000"/>
                  </a:schemeClr>
                </a:gs>
                <a:gs pos="51000">
                  <a:schemeClr val="accent1">
                    <a:tint val="65000"/>
                    <a:alpha val="75000"/>
                  </a:schemeClr>
                </a:gs>
                <a:gs pos="100000">
                  <a:schemeClr val="accent1">
                    <a:tint val="65000"/>
                    <a:lumMod val="20000"/>
                    <a:lumOff val="80000"/>
                    <a:alpha val="15000"/>
                  </a:schemeClr>
                </a:gs>
              </a:gsLst>
              <a:lin ang="5400000" scaled="0"/>
            </a:gradFill>
            <a:ln>
              <a:noFill/>
            </a:ln>
            <a:effectLst/>
          </c:spPr>
          <c:invertIfNegative val="0"/>
          <c:cat>
            <c:strRef>
              <c:f>'SM Pivot Table'!$S$81:$W$81</c:f>
              <c:strCache>
                <c:ptCount val="5"/>
                <c:pt idx="0">
                  <c:v>Bandera</c:v>
                </c:pt>
                <c:pt idx="1">
                  <c:v>Gillespie</c:v>
                </c:pt>
                <c:pt idx="2">
                  <c:v>Kerr</c:v>
                </c:pt>
                <c:pt idx="3">
                  <c:v>Medina</c:v>
                </c:pt>
                <c:pt idx="4">
                  <c:v>Uvalde</c:v>
                </c:pt>
              </c:strCache>
            </c:strRef>
          </c:cat>
          <c:val>
            <c:numRef>
              <c:f>'SM Pivot Table'!$S$84:$W$84</c:f>
              <c:numCache>
                <c:formatCode>0%</c:formatCode>
                <c:ptCount val="5"/>
                <c:pt idx="0">
                  <c:v>0.71050000000000002</c:v>
                </c:pt>
                <c:pt idx="1">
                  <c:v>0.82569999999999999</c:v>
                </c:pt>
                <c:pt idx="2">
                  <c:v>0.66610000000000003</c:v>
                </c:pt>
                <c:pt idx="3">
                  <c:v>0.68279999999999996</c:v>
                </c:pt>
                <c:pt idx="4">
                  <c:v>0.84809999999999997</c:v>
                </c:pt>
              </c:numCache>
            </c:numRef>
          </c:val>
          <c:extLst>
            <c:ext xmlns:c16="http://schemas.microsoft.com/office/drawing/2014/chart" uri="{C3380CC4-5D6E-409C-BE32-E72D297353CC}">
              <c16:uniqueId val="{00000002-135E-884A-BA9D-CA40B7A4B183}"/>
            </c:ext>
          </c:extLst>
        </c:ser>
        <c:dLbls>
          <c:showLegendKey val="0"/>
          <c:showVal val="0"/>
          <c:showCatName val="0"/>
          <c:showSerName val="0"/>
          <c:showPercent val="0"/>
          <c:showBubbleSize val="0"/>
        </c:dLbls>
        <c:gapWidth val="165"/>
        <c:overlap val="-28"/>
        <c:axId val="569876895"/>
        <c:axId val="569882719"/>
      </c:barChart>
      <c:catAx>
        <c:axId val="569876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569882719"/>
        <c:crosses val="autoZero"/>
        <c:auto val="1"/>
        <c:lblAlgn val="ctr"/>
        <c:lblOffset val="100"/>
        <c:noMultiLvlLbl val="0"/>
      </c:catAx>
      <c:valAx>
        <c:axId val="569882719"/>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876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1" i="0" u="none" strike="noStrike" kern="1200" spc="0" baseline="0">
                <a:solidFill>
                  <a:sysClr val="windowText" lastClr="000000">
                    <a:lumMod val="65000"/>
                    <a:lumOff val="35000"/>
                  </a:sysClr>
                </a:solidFill>
                <a:latin typeface="Calibri" panose="020F0502020204030204"/>
              </a:rPr>
              <a:t>KPI Trends 2022-2024</a:t>
            </a:r>
            <a:endParaRPr lang="en-US" sz="1600" b="1">
              <a:solidFill>
                <a:schemeClr val="tx1"/>
              </a:solidFill>
            </a:endParaRPr>
          </a:p>
        </c:rich>
      </c:tx>
      <c:layout>
        <c:manualLayout>
          <c:xMode val="edge"/>
          <c:yMode val="edge"/>
          <c:x val="0.36301519923319187"/>
          <c:y val="8.1002641127539313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76220472440942E-2"/>
          <c:y val="0.17171296296296296"/>
          <c:w val="0.8632787401574803"/>
          <c:h val="0.61134149897929424"/>
        </c:manualLayout>
      </c:layout>
      <c:lineChart>
        <c:grouping val="standard"/>
        <c:varyColors val="0"/>
        <c:ser>
          <c:idx val="1"/>
          <c:order val="0"/>
          <c:tx>
            <c:strRef>
              <c:f>'SM Pivot Table'!$K$22</c:f>
              <c:strCache>
                <c:ptCount val="1"/>
                <c:pt idx="0">
                  <c:v>Wellness Program Participation</c:v>
                </c:pt>
              </c:strCache>
            </c:strRef>
          </c:tx>
          <c:spPr>
            <a:ln w="28575" cap="rnd">
              <a:solidFill>
                <a:schemeClr val="accent2"/>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Table'!$K$23:$K$25</c:f>
              <c:numCache>
                <c:formatCode>0.00</c:formatCode>
                <c:ptCount val="3"/>
                <c:pt idx="0">
                  <c:v>0.44109999999999999</c:v>
                </c:pt>
                <c:pt idx="1">
                  <c:v>0.44529999999999997</c:v>
                </c:pt>
                <c:pt idx="2">
                  <c:v>0.42970000000000003</c:v>
                </c:pt>
              </c:numCache>
            </c:numRef>
          </c:val>
          <c:smooth val="0"/>
          <c:extLst>
            <c:ext xmlns:c16="http://schemas.microsoft.com/office/drawing/2014/chart" uri="{C3380CC4-5D6E-409C-BE32-E72D297353CC}">
              <c16:uniqueId val="{00000000-AD74-904D-9C5F-2C8F1A6C1701}"/>
            </c:ext>
          </c:extLst>
        </c:ser>
        <c:ser>
          <c:idx val="2"/>
          <c:order val="1"/>
          <c:tx>
            <c:strRef>
              <c:f>'SM Pivot Table'!$L$22</c:f>
              <c:strCache>
                <c:ptCount val="1"/>
                <c:pt idx="0">
                  <c:v>Medication Adherence</c:v>
                </c:pt>
              </c:strCache>
            </c:strRef>
          </c:tx>
          <c:spPr>
            <a:ln w="28575" cap="rnd">
              <a:solidFill>
                <a:schemeClr val="accent6"/>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Table'!$L$23:$L$25</c:f>
              <c:numCache>
                <c:formatCode>0.00</c:formatCode>
                <c:ptCount val="3"/>
                <c:pt idx="0">
                  <c:v>0.73540000000000005</c:v>
                </c:pt>
                <c:pt idx="1">
                  <c:v>0.65880000000000005</c:v>
                </c:pt>
                <c:pt idx="2">
                  <c:v>0.71950000000000003</c:v>
                </c:pt>
              </c:numCache>
            </c:numRef>
          </c:val>
          <c:smooth val="0"/>
          <c:extLst>
            <c:ext xmlns:c16="http://schemas.microsoft.com/office/drawing/2014/chart" uri="{C3380CC4-5D6E-409C-BE32-E72D297353CC}">
              <c16:uniqueId val="{00000001-AD74-904D-9C5F-2C8F1A6C1701}"/>
            </c:ext>
          </c:extLst>
        </c:ser>
        <c:ser>
          <c:idx val="3"/>
          <c:order val="2"/>
          <c:tx>
            <c:strRef>
              <c:f>'SM Pivot Table'!$M$22</c:f>
              <c:strCache>
                <c:ptCount val="1"/>
                <c:pt idx="0">
                  <c:v>Flu Vaccine Coverage</c:v>
                </c:pt>
              </c:strCache>
            </c:strRef>
          </c:tx>
          <c:spPr>
            <a:ln w="28575" cap="rnd">
              <a:solidFill>
                <a:schemeClr val="accent4"/>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Table'!$M$23:$M$25</c:f>
              <c:numCache>
                <c:formatCode>0.00</c:formatCode>
                <c:ptCount val="3"/>
                <c:pt idx="0">
                  <c:v>0.43609999999999999</c:v>
                </c:pt>
                <c:pt idx="1">
                  <c:v>0.54869999999999997</c:v>
                </c:pt>
                <c:pt idx="2">
                  <c:v>0.53190000000000004</c:v>
                </c:pt>
              </c:numCache>
            </c:numRef>
          </c:val>
          <c:smooth val="0"/>
          <c:extLst>
            <c:ext xmlns:c16="http://schemas.microsoft.com/office/drawing/2014/chart" uri="{C3380CC4-5D6E-409C-BE32-E72D297353CC}">
              <c16:uniqueId val="{00000002-AD74-904D-9C5F-2C8F1A6C1701}"/>
            </c:ext>
          </c:extLst>
        </c:ser>
        <c:ser>
          <c:idx val="4"/>
          <c:order val="3"/>
          <c:tx>
            <c:strRef>
              <c:f>'SM Pivot Table'!$N$22</c:f>
              <c:strCache>
                <c:ptCount val="1"/>
                <c:pt idx="0">
                  <c:v>Preventative Visit Rate</c:v>
                </c:pt>
              </c:strCache>
            </c:strRef>
          </c:tx>
          <c:spPr>
            <a:ln w="28575" cap="rnd">
              <a:solidFill>
                <a:schemeClr val="accent1"/>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Table'!$N$23:$N$25</c:f>
              <c:numCache>
                <c:formatCode>0.00</c:formatCode>
                <c:ptCount val="3"/>
                <c:pt idx="0">
                  <c:v>0.66800000000000004</c:v>
                </c:pt>
                <c:pt idx="1">
                  <c:v>0.72130000000000005</c:v>
                </c:pt>
                <c:pt idx="2">
                  <c:v>0.74660000000000004</c:v>
                </c:pt>
              </c:numCache>
            </c:numRef>
          </c:val>
          <c:smooth val="0"/>
          <c:extLst>
            <c:ext xmlns:c16="http://schemas.microsoft.com/office/drawing/2014/chart" uri="{C3380CC4-5D6E-409C-BE32-E72D297353CC}">
              <c16:uniqueId val="{00000003-AD74-904D-9C5F-2C8F1A6C1701}"/>
            </c:ext>
          </c:extLst>
        </c:ser>
        <c:ser>
          <c:idx val="0"/>
          <c:order val="4"/>
          <c:tx>
            <c:strRef>
              <c:f>'SM Pivot Table'!$O$22</c:f>
              <c:strCache>
                <c:ptCount val="1"/>
                <c:pt idx="0">
                  <c:v>Health Insurance Coverage</c:v>
                </c:pt>
              </c:strCache>
            </c:strRef>
          </c:tx>
          <c:spPr>
            <a:ln w="28575" cap="rnd">
              <a:solidFill>
                <a:schemeClr val="tx2"/>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Table'!$O$23:$O$25</c:f>
              <c:numCache>
                <c:formatCode>0.00</c:formatCode>
                <c:ptCount val="3"/>
                <c:pt idx="0">
                  <c:v>0.87580000000000002</c:v>
                </c:pt>
                <c:pt idx="1">
                  <c:v>0.878</c:v>
                </c:pt>
                <c:pt idx="2">
                  <c:v>0.86899999999999999</c:v>
                </c:pt>
              </c:numCache>
            </c:numRef>
          </c:val>
          <c:smooth val="0"/>
          <c:extLst>
            <c:ext xmlns:c16="http://schemas.microsoft.com/office/drawing/2014/chart" uri="{C3380CC4-5D6E-409C-BE32-E72D297353CC}">
              <c16:uniqueId val="{00000004-AD74-904D-9C5F-2C8F1A6C1701}"/>
            </c:ext>
          </c:extLst>
        </c:ser>
        <c:dLbls>
          <c:showLegendKey val="0"/>
          <c:showVal val="0"/>
          <c:showCatName val="0"/>
          <c:showSerName val="0"/>
          <c:showPercent val="0"/>
          <c:showBubbleSize val="0"/>
        </c:dLbls>
        <c:smooth val="0"/>
        <c:axId val="1079935520"/>
        <c:axId val="1079984832"/>
      </c:lineChart>
      <c:catAx>
        <c:axId val="10799355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984832"/>
        <c:crosses val="autoZero"/>
        <c:auto val="1"/>
        <c:lblAlgn val="ctr"/>
        <c:lblOffset val="100"/>
        <c:noMultiLvlLbl val="0"/>
      </c:catAx>
      <c:valAx>
        <c:axId val="1079984832"/>
        <c:scaling>
          <c:orientation val="minMax"/>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935520"/>
        <c:crosses val="autoZero"/>
        <c:crossBetween val="between"/>
      </c:valAx>
      <c:spPr>
        <a:noFill/>
        <a:ln>
          <a:noFill/>
        </a:ln>
        <a:effectLst/>
      </c:spPr>
    </c:plotArea>
    <c:legend>
      <c:legendPos val="b"/>
      <c:layout>
        <c:manualLayout>
          <c:xMode val="edge"/>
          <c:yMode val="edge"/>
          <c:x val="2.1566268624477681E-2"/>
          <c:y val="0.86870387283094319"/>
          <c:w val="0.95506968392299374"/>
          <c:h val="0.11248734973958976"/>
        </c:manualLayout>
      </c:layout>
      <c:overlay val="0"/>
      <c:spPr>
        <a:noFill/>
        <a:ln>
          <a:noFill/>
        </a:ln>
        <a:effectLst/>
      </c:spPr>
      <c:txPr>
        <a:bodyPr rot="0" spcFirstLastPara="1" vertOverflow="ellipsis" vert="horz" wrap="square" anchor="ctr" anchorCtr="0"/>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KPI Trends 2022-2024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76220472440942E-2"/>
          <c:y val="0.17171296296296296"/>
          <c:w val="0.8632787401574803"/>
          <c:h val="0.61134149897929424"/>
        </c:manualLayout>
      </c:layout>
      <c:lineChart>
        <c:grouping val="standard"/>
        <c:varyColors val="0"/>
        <c:ser>
          <c:idx val="1"/>
          <c:order val="0"/>
          <c:tx>
            <c:strRef>
              <c:f>'SM Pivot Table'!$K$22</c:f>
              <c:strCache>
                <c:ptCount val="1"/>
                <c:pt idx="0">
                  <c:v>Wellness Program Participation</c:v>
                </c:pt>
              </c:strCache>
            </c:strRef>
          </c:tx>
          <c:spPr>
            <a:ln w="28575" cap="rnd">
              <a:solidFill>
                <a:schemeClr val="accent2"/>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Table'!$K$23:$K$25</c:f>
              <c:numCache>
                <c:formatCode>0.00</c:formatCode>
                <c:ptCount val="3"/>
                <c:pt idx="0">
                  <c:v>0.44109999999999999</c:v>
                </c:pt>
                <c:pt idx="1">
                  <c:v>0.44529999999999997</c:v>
                </c:pt>
                <c:pt idx="2">
                  <c:v>0.42970000000000003</c:v>
                </c:pt>
              </c:numCache>
            </c:numRef>
          </c:val>
          <c:smooth val="0"/>
          <c:extLst>
            <c:ext xmlns:c16="http://schemas.microsoft.com/office/drawing/2014/chart" uri="{C3380CC4-5D6E-409C-BE32-E72D297353CC}">
              <c16:uniqueId val="{00000001-D4A9-9F48-873D-F6B8AAA50D92}"/>
            </c:ext>
          </c:extLst>
        </c:ser>
        <c:ser>
          <c:idx val="2"/>
          <c:order val="1"/>
          <c:tx>
            <c:strRef>
              <c:f>'SM Pivot Table'!$L$22</c:f>
              <c:strCache>
                <c:ptCount val="1"/>
                <c:pt idx="0">
                  <c:v>Medication Adherence</c:v>
                </c:pt>
              </c:strCache>
            </c:strRef>
          </c:tx>
          <c:spPr>
            <a:ln w="28575" cap="rnd">
              <a:solidFill>
                <a:schemeClr val="accent6"/>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Table'!$L$23:$L$25</c:f>
              <c:numCache>
                <c:formatCode>0.00</c:formatCode>
                <c:ptCount val="3"/>
                <c:pt idx="0">
                  <c:v>0.73540000000000005</c:v>
                </c:pt>
                <c:pt idx="1">
                  <c:v>0.65880000000000005</c:v>
                </c:pt>
                <c:pt idx="2">
                  <c:v>0.71950000000000003</c:v>
                </c:pt>
              </c:numCache>
            </c:numRef>
          </c:val>
          <c:smooth val="0"/>
          <c:extLst>
            <c:ext xmlns:c16="http://schemas.microsoft.com/office/drawing/2014/chart" uri="{C3380CC4-5D6E-409C-BE32-E72D297353CC}">
              <c16:uniqueId val="{00000002-D4A9-9F48-873D-F6B8AAA50D92}"/>
            </c:ext>
          </c:extLst>
        </c:ser>
        <c:ser>
          <c:idx val="3"/>
          <c:order val="2"/>
          <c:tx>
            <c:strRef>
              <c:f>'SM Pivot Table'!$M$22</c:f>
              <c:strCache>
                <c:ptCount val="1"/>
                <c:pt idx="0">
                  <c:v>Flu Vaccine Coverage</c:v>
                </c:pt>
              </c:strCache>
            </c:strRef>
          </c:tx>
          <c:spPr>
            <a:ln w="28575" cap="rnd">
              <a:solidFill>
                <a:schemeClr val="accent4"/>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Table'!$M$23:$M$25</c:f>
              <c:numCache>
                <c:formatCode>0.00</c:formatCode>
                <c:ptCount val="3"/>
                <c:pt idx="0">
                  <c:v>0.43609999999999999</c:v>
                </c:pt>
                <c:pt idx="1">
                  <c:v>0.54869999999999997</c:v>
                </c:pt>
                <c:pt idx="2">
                  <c:v>0.53190000000000004</c:v>
                </c:pt>
              </c:numCache>
            </c:numRef>
          </c:val>
          <c:smooth val="0"/>
          <c:extLst>
            <c:ext xmlns:c16="http://schemas.microsoft.com/office/drawing/2014/chart" uri="{C3380CC4-5D6E-409C-BE32-E72D297353CC}">
              <c16:uniqueId val="{00000003-D4A9-9F48-873D-F6B8AAA50D92}"/>
            </c:ext>
          </c:extLst>
        </c:ser>
        <c:ser>
          <c:idx val="4"/>
          <c:order val="3"/>
          <c:tx>
            <c:strRef>
              <c:f>'SM Pivot Table'!$N$22</c:f>
              <c:strCache>
                <c:ptCount val="1"/>
                <c:pt idx="0">
                  <c:v>Preventative Visit Rate</c:v>
                </c:pt>
              </c:strCache>
            </c:strRef>
          </c:tx>
          <c:spPr>
            <a:ln w="28575" cap="rnd">
              <a:solidFill>
                <a:schemeClr val="accent1"/>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Table'!$N$23:$N$25</c:f>
              <c:numCache>
                <c:formatCode>0.00</c:formatCode>
                <c:ptCount val="3"/>
                <c:pt idx="0">
                  <c:v>0.66800000000000004</c:v>
                </c:pt>
                <c:pt idx="1">
                  <c:v>0.72130000000000005</c:v>
                </c:pt>
                <c:pt idx="2">
                  <c:v>0.74660000000000004</c:v>
                </c:pt>
              </c:numCache>
            </c:numRef>
          </c:val>
          <c:smooth val="0"/>
          <c:extLst>
            <c:ext xmlns:c16="http://schemas.microsoft.com/office/drawing/2014/chart" uri="{C3380CC4-5D6E-409C-BE32-E72D297353CC}">
              <c16:uniqueId val="{00000004-D4A9-9F48-873D-F6B8AAA50D92}"/>
            </c:ext>
          </c:extLst>
        </c:ser>
        <c:ser>
          <c:idx val="0"/>
          <c:order val="4"/>
          <c:tx>
            <c:strRef>
              <c:f>'SM Pivot Table'!$O$22</c:f>
              <c:strCache>
                <c:ptCount val="1"/>
                <c:pt idx="0">
                  <c:v>Health Insurance Coverage</c:v>
                </c:pt>
              </c:strCache>
            </c:strRef>
          </c:tx>
          <c:spPr>
            <a:ln w="28575" cap="rnd">
              <a:solidFill>
                <a:schemeClr val="tx2"/>
              </a:solidFill>
              <a:round/>
            </a:ln>
            <a:effectLst/>
          </c:spPr>
          <c:marker>
            <c:symbol val="none"/>
          </c:marker>
          <c:cat>
            <c:numRef>
              <c:f>'SM Pivot Table'!$J$23:$J$25</c:f>
              <c:numCache>
                <c:formatCode>General</c:formatCode>
                <c:ptCount val="3"/>
                <c:pt idx="0">
                  <c:v>2022</c:v>
                </c:pt>
                <c:pt idx="1">
                  <c:v>2023</c:v>
                </c:pt>
                <c:pt idx="2" formatCode="0">
                  <c:v>2024</c:v>
                </c:pt>
              </c:numCache>
            </c:numRef>
          </c:cat>
          <c:val>
            <c:numRef>
              <c:f>'SM Pivot Table'!$O$23:$O$25</c:f>
              <c:numCache>
                <c:formatCode>0.00</c:formatCode>
                <c:ptCount val="3"/>
                <c:pt idx="0">
                  <c:v>0.87580000000000002</c:v>
                </c:pt>
                <c:pt idx="1">
                  <c:v>0.878</c:v>
                </c:pt>
                <c:pt idx="2">
                  <c:v>0.86899999999999999</c:v>
                </c:pt>
              </c:numCache>
            </c:numRef>
          </c:val>
          <c:smooth val="0"/>
          <c:extLst>
            <c:ext xmlns:c16="http://schemas.microsoft.com/office/drawing/2014/chart" uri="{C3380CC4-5D6E-409C-BE32-E72D297353CC}">
              <c16:uniqueId val="{00000000-E18F-E647-8469-B0CDAB8E60DB}"/>
            </c:ext>
          </c:extLst>
        </c:ser>
        <c:dLbls>
          <c:showLegendKey val="0"/>
          <c:showVal val="0"/>
          <c:showCatName val="0"/>
          <c:showSerName val="0"/>
          <c:showPercent val="0"/>
          <c:showBubbleSize val="0"/>
        </c:dLbls>
        <c:smooth val="0"/>
        <c:axId val="1079935520"/>
        <c:axId val="1079984832"/>
      </c:lineChart>
      <c:catAx>
        <c:axId val="10799355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984832"/>
        <c:crosses val="autoZero"/>
        <c:auto val="1"/>
        <c:lblAlgn val="ctr"/>
        <c:lblOffset val="100"/>
        <c:noMultiLvlLbl val="0"/>
      </c:catAx>
      <c:valAx>
        <c:axId val="1079984832"/>
        <c:scaling>
          <c:orientation val="minMax"/>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935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pivotSource>
    <c:name>[Dashboard Template EDW_McNeese&amp;Merkel-Coleman.xlsx]Pivot table BM!PivotTable10</c:name>
    <c:fmtId val="0"/>
  </c:pivotSource>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n-US" sz="1050"/>
              <a:t>% of Patients below 80%</a:t>
            </a:r>
            <a:r>
              <a:rPr lang="en-US" sz="1050" baseline="0"/>
              <a:t> </a:t>
            </a:r>
            <a:r>
              <a:rPr lang="en-US" sz="1050"/>
              <a:t>Medication Adherance per</a:t>
            </a:r>
            <a:r>
              <a:rPr lang="en-US" sz="1050" baseline="0"/>
              <a:t> year</a:t>
            </a:r>
            <a:endParaRPr lang="en-US"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lumMod val="60000"/>
              <a:lumOff val="40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 BM'!$B$3</c:f>
              <c:strCache>
                <c:ptCount val="1"/>
                <c:pt idx="0">
                  <c:v>Total</c:v>
                </c:pt>
              </c:strCache>
            </c:strRef>
          </c:tx>
          <c:spPr>
            <a:solidFill>
              <a:schemeClr val="accent6">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'Pivot table BM'!$A$4:$A$5</c:f>
              <c:strCache>
                <c:ptCount val="1"/>
                <c:pt idx="0">
                  <c:v>2024</c:v>
                </c:pt>
              </c:strCache>
            </c:strRef>
          </c:cat>
          <c:val>
            <c:numRef>
              <c:f>'Pivot table BM'!$B$4:$B$5</c:f>
              <c:numCache>
                <c:formatCode>0%</c:formatCode>
                <c:ptCount val="1"/>
                <c:pt idx="0">
                  <c:v>0.81</c:v>
                </c:pt>
              </c:numCache>
            </c:numRef>
          </c:val>
          <c:extLst>
            <c:ext xmlns:c16="http://schemas.microsoft.com/office/drawing/2014/chart" uri="{C3380CC4-5D6E-409C-BE32-E72D297353CC}">
              <c16:uniqueId val="{00000000-6A9B-4B93-9F4F-7B3AD1518071}"/>
            </c:ext>
          </c:extLst>
        </c:ser>
        <c:dLbls>
          <c:dLblPos val="outEnd"/>
          <c:showLegendKey val="0"/>
          <c:showVal val="1"/>
          <c:showCatName val="0"/>
          <c:showSerName val="0"/>
          <c:showPercent val="0"/>
          <c:showBubbleSize val="0"/>
        </c:dLbls>
        <c:gapWidth val="444"/>
        <c:overlap val="-90"/>
        <c:axId val="203903871"/>
        <c:axId val="203904351"/>
      </c:barChart>
      <c:catAx>
        <c:axId val="203903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3904351"/>
        <c:crosses val="autoZero"/>
        <c:auto val="1"/>
        <c:lblAlgn val="ctr"/>
        <c:lblOffset val="100"/>
        <c:noMultiLvlLbl val="0"/>
      </c:catAx>
      <c:valAx>
        <c:axId val="203904351"/>
        <c:scaling>
          <c:orientation val="minMax"/>
        </c:scaling>
        <c:delete val="1"/>
        <c:axPos val="l"/>
        <c:numFmt formatCode="0%" sourceLinked="1"/>
        <c:majorTickMark val="none"/>
        <c:minorTickMark val="none"/>
        <c:tickLblPos val="nextTo"/>
        <c:crossAx val="2039038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pivotSource>
    <c:name>[Dashboard Template EDW_McNeese&amp;Merkel-Coleman.xlsx]Pivot table BM!PivotTable10</c:name>
    <c:fmtId val="18"/>
  </c:pivotSource>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n-US" sz="1050"/>
              <a:t>% of Patients below 80%</a:t>
            </a:r>
            <a:r>
              <a:rPr lang="en-US" sz="1050" baseline="0"/>
              <a:t> </a:t>
            </a:r>
            <a:r>
              <a:rPr lang="en-US" sz="1050"/>
              <a:t>Medication Adherance per</a:t>
            </a:r>
            <a:r>
              <a:rPr lang="en-US" sz="1050" baseline="0"/>
              <a:t> year</a:t>
            </a:r>
            <a:endParaRPr lang="en-US"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lumMod val="60000"/>
              <a:lumOff val="40000"/>
            </a:schemeClr>
          </a:solidFill>
          <a:ln>
            <a:noFill/>
          </a:ln>
          <a:effectLst/>
        </c:spPr>
        <c:marker>
          <c:symbol val="diamond"/>
          <c:size val="6"/>
          <c:spPr>
            <a:solidFill>
              <a:schemeClr val="accent6"/>
            </a:solidFill>
            <a:ln w="9525">
              <a:solidFill>
                <a:schemeClr val="accent6"/>
              </a:solidFill>
              <a:round/>
            </a:ln>
            <a:effectLst/>
          </c:spPr>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lumMod val="60000"/>
              <a:lumOff val="40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lumMod val="60000"/>
              <a:lumOff val="40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lumMod val="60000"/>
              <a:lumOff val="40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lumMod val="60000"/>
              <a:lumOff val="40000"/>
            </a:schemeClr>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 BM'!$B$3</c:f>
              <c:strCache>
                <c:ptCount val="1"/>
                <c:pt idx="0">
                  <c:v>Total</c:v>
                </c:pt>
              </c:strCache>
            </c:strRef>
          </c:tx>
          <c:spPr>
            <a:solidFill>
              <a:schemeClr val="accent6">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'Pivot table BM'!$A$4:$A$5</c:f>
              <c:strCache>
                <c:ptCount val="1"/>
                <c:pt idx="0">
                  <c:v>2024</c:v>
                </c:pt>
              </c:strCache>
            </c:strRef>
          </c:cat>
          <c:val>
            <c:numRef>
              <c:f>'Pivot table BM'!$B$4:$B$5</c:f>
              <c:numCache>
                <c:formatCode>0%</c:formatCode>
                <c:ptCount val="1"/>
                <c:pt idx="0">
                  <c:v>0.81</c:v>
                </c:pt>
              </c:numCache>
            </c:numRef>
          </c:val>
          <c:extLst>
            <c:ext xmlns:c16="http://schemas.microsoft.com/office/drawing/2014/chart" uri="{C3380CC4-5D6E-409C-BE32-E72D297353CC}">
              <c16:uniqueId val="{00000000-DF49-204A-B264-E2C3D010EBF1}"/>
            </c:ext>
          </c:extLst>
        </c:ser>
        <c:dLbls>
          <c:dLblPos val="outEnd"/>
          <c:showLegendKey val="0"/>
          <c:showVal val="1"/>
          <c:showCatName val="0"/>
          <c:showSerName val="0"/>
          <c:showPercent val="0"/>
          <c:showBubbleSize val="0"/>
        </c:dLbls>
        <c:gapWidth val="444"/>
        <c:overlap val="-90"/>
        <c:axId val="203903871"/>
        <c:axId val="203904351"/>
      </c:barChart>
      <c:catAx>
        <c:axId val="203903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3904351"/>
        <c:crosses val="autoZero"/>
        <c:auto val="1"/>
        <c:lblAlgn val="ctr"/>
        <c:lblOffset val="100"/>
        <c:noMultiLvlLbl val="0"/>
      </c:catAx>
      <c:valAx>
        <c:axId val="203904351"/>
        <c:scaling>
          <c:orientation val="minMax"/>
        </c:scaling>
        <c:delete val="0"/>
        <c:axPos val="l"/>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9038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F3-1A4D-A475-17478D28893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2-2EBE-4158-9A06-D791DF4DA982}"/>
              </c:ext>
            </c:extLst>
          </c:dPt>
          <c:dPt>
            <c:idx val="2"/>
            <c:bubble3D val="0"/>
            <c:spPr>
              <a:solidFill>
                <a:srgbClr val="00CC00"/>
              </a:solidFill>
              <a:ln w="19050">
                <a:solidFill>
                  <a:schemeClr val="lt1"/>
                </a:solidFill>
              </a:ln>
              <a:effectLst/>
            </c:spPr>
            <c:extLst>
              <c:ext xmlns:c16="http://schemas.microsoft.com/office/drawing/2014/chart" uri="{C3380CC4-5D6E-409C-BE32-E72D297353CC}">
                <c16:uniqueId val="{00000003-2EBE-4158-9A06-D791DF4DA982}"/>
              </c:ext>
            </c:extLst>
          </c:dPt>
          <c:dPt>
            <c:idx val="3"/>
            <c:bubble3D val="0"/>
            <c:spPr>
              <a:noFill/>
              <a:ln w="19050">
                <a:solidFill>
                  <a:schemeClr val="lt1"/>
                </a:solidFill>
              </a:ln>
              <a:effectLst/>
            </c:spPr>
            <c:extLst>
              <c:ext xmlns:c16="http://schemas.microsoft.com/office/drawing/2014/chart" uri="{C3380CC4-5D6E-409C-BE32-E72D297353CC}">
                <c16:uniqueId val="{00000001-2EBE-4158-9A06-D791DF4DA982}"/>
              </c:ext>
            </c:extLst>
          </c:dPt>
          <c:cat>
            <c:strRef>
              <c:f>'Guage Prep BM'!$C$14:$C$17</c:f>
              <c:strCache>
                <c:ptCount val="4"/>
                <c:pt idx="0">
                  <c:v>Min Value</c:v>
                </c:pt>
                <c:pt idx="1">
                  <c:v>Poor</c:v>
                </c:pt>
                <c:pt idx="2">
                  <c:v>Good</c:v>
                </c:pt>
                <c:pt idx="3">
                  <c:v>Max Value</c:v>
                </c:pt>
              </c:strCache>
            </c:strRef>
          </c:cat>
          <c:val>
            <c:numRef>
              <c:f>'Guage Prep BM'!$D$14:$D$17</c:f>
              <c:numCache>
                <c:formatCode>0%</c:formatCode>
                <c:ptCount val="4"/>
                <c:pt idx="0">
                  <c:v>0</c:v>
                </c:pt>
                <c:pt idx="1">
                  <c:v>0.67</c:v>
                </c:pt>
                <c:pt idx="2">
                  <c:v>0.33</c:v>
                </c:pt>
                <c:pt idx="3">
                  <c:v>1</c:v>
                </c:pt>
              </c:numCache>
            </c:numRef>
          </c:val>
          <c:extLst>
            <c:ext xmlns:c16="http://schemas.microsoft.com/office/drawing/2014/chart" uri="{C3380CC4-5D6E-409C-BE32-E72D297353CC}">
              <c16:uniqueId val="{00000000-2EBE-4158-9A06-D791DF4DA982}"/>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6-2EBE-4158-9A06-D791DF4DA98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7-2EBE-4158-9A06-D791DF4DA982}"/>
              </c:ext>
            </c:extLst>
          </c:dPt>
          <c:dPt>
            <c:idx val="2"/>
            <c:bubble3D val="0"/>
            <c:spPr>
              <a:noFill/>
              <a:ln w="19050">
                <a:noFill/>
              </a:ln>
              <a:effectLst/>
            </c:spPr>
            <c:extLst>
              <c:ext xmlns:c16="http://schemas.microsoft.com/office/drawing/2014/chart" uri="{C3380CC4-5D6E-409C-BE32-E72D297353CC}">
                <c16:uniqueId val="{00000005-2EBE-4158-9A06-D791DF4DA982}"/>
              </c:ext>
            </c:extLst>
          </c:dPt>
          <c:val>
            <c:numRef>
              <c:f>'Guage Prep BM'!$G$14:$G$16</c:f>
              <c:numCache>
                <c:formatCode>0%</c:formatCode>
                <c:ptCount val="3"/>
                <c:pt idx="0" formatCode="0.00%">
                  <c:v>0.53200000000000003</c:v>
                </c:pt>
                <c:pt idx="1">
                  <c:v>0.03</c:v>
                </c:pt>
                <c:pt idx="2" formatCode="0.000%">
                  <c:v>1.4379999999999999</c:v>
                </c:pt>
              </c:numCache>
            </c:numRef>
          </c:val>
          <c:extLst>
            <c:ext xmlns:c16="http://schemas.microsoft.com/office/drawing/2014/chart" uri="{C3380CC4-5D6E-409C-BE32-E72D297353CC}">
              <c16:uniqueId val="{00000004-2EBE-4158-9A06-D791DF4DA98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D25-B44B-8766-918AB1F3C25A}"/>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2-66DA-4F8E-87FB-2D7552DD3B49}"/>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3-66DA-4F8E-87FB-2D7552DD3B49}"/>
              </c:ext>
            </c:extLst>
          </c:dPt>
          <c:dPt>
            <c:idx val="3"/>
            <c:bubble3D val="0"/>
            <c:spPr>
              <a:noFill/>
              <a:ln w="19050">
                <a:solidFill>
                  <a:schemeClr val="lt1"/>
                </a:solidFill>
              </a:ln>
              <a:effectLst/>
            </c:spPr>
            <c:extLst>
              <c:ext xmlns:c16="http://schemas.microsoft.com/office/drawing/2014/chart" uri="{C3380CC4-5D6E-409C-BE32-E72D297353CC}">
                <c16:uniqueId val="{00000001-66DA-4F8E-87FB-2D7552DD3B49}"/>
              </c:ext>
            </c:extLst>
          </c:dPt>
          <c:cat>
            <c:strRef>
              <c:f>'Guage Prep BM'!$N$14:$N$17</c:f>
              <c:strCache>
                <c:ptCount val="4"/>
                <c:pt idx="0">
                  <c:v>Min Value</c:v>
                </c:pt>
                <c:pt idx="1">
                  <c:v>Poor</c:v>
                </c:pt>
                <c:pt idx="2">
                  <c:v>Good</c:v>
                </c:pt>
                <c:pt idx="3">
                  <c:v>Max Value</c:v>
                </c:pt>
              </c:strCache>
            </c:strRef>
          </c:cat>
          <c:val>
            <c:numRef>
              <c:f>'Guage Prep BM'!$O$14:$O$17</c:f>
              <c:numCache>
                <c:formatCode>0%</c:formatCode>
                <c:ptCount val="4"/>
                <c:pt idx="0">
                  <c:v>0</c:v>
                </c:pt>
                <c:pt idx="1">
                  <c:v>0.47</c:v>
                </c:pt>
                <c:pt idx="2">
                  <c:v>0.53</c:v>
                </c:pt>
                <c:pt idx="3">
                  <c:v>1</c:v>
                </c:pt>
              </c:numCache>
            </c:numRef>
          </c:val>
          <c:extLst>
            <c:ext xmlns:c16="http://schemas.microsoft.com/office/drawing/2014/chart" uri="{C3380CC4-5D6E-409C-BE32-E72D297353CC}">
              <c16:uniqueId val="{00000000-66DA-4F8E-87FB-2D7552DD3B49}"/>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7-66DA-4F8E-87FB-2D7552DD3B4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8-66DA-4F8E-87FB-2D7552DD3B49}"/>
              </c:ext>
            </c:extLst>
          </c:dPt>
          <c:dPt>
            <c:idx val="2"/>
            <c:bubble3D val="0"/>
            <c:spPr>
              <a:noFill/>
              <a:ln w="19050">
                <a:noFill/>
              </a:ln>
              <a:effectLst/>
            </c:spPr>
            <c:extLst>
              <c:ext xmlns:c16="http://schemas.microsoft.com/office/drawing/2014/chart" uri="{C3380CC4-5D6E-409C-BE32-E72D297353CC}">
                <c16:uniqueId val="{00000006-66DA-4F8E-87FB-2D7552DD3B49}"/>
              </c:ext>
            </c:extLst>
          </c:dPt>
          <c:val>
            <c:numRef>
              <c:f>'Guage Prep BM'!$R$14:$R$16</c:f>
              <c:numCache>
                <c:formatCode>0%</c:formatCode>
                <c:ptCount val="3"/>
                <c:pt idx="0" formatCode="0.00%">
                  <c:v>0.43</c:v>
                </c:pt>
                <c:pt idx="1">
                  <c:v>0.03</c:v>
                </c:pt>
                <c:pt idx="2" formatCode="0.000%">
                  <c:v>1.54</c:v>
                </c:pt>
              </c:numCache>
            </c:numRef>
          </c:val>
          <c:extLst>
            <c:ext xmlns:c16="http://schemas.microsoft.com/office/drawing/2014/chart" uri="{C3380CC4-5D6E-409C-BE32-E72D297353CC}">
              <c16:uniqueId val="{00000005-66DA-4F8E-87FB-2D7552DD3B4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BD-1E4B-9E2E-BE6C63141C6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2-CE1F-44C1-AFD0-C421B26198C2}"/>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3-CE1F-44C1-AFD0-C421B26198C2}"/>
              </c:ext>
            </c:extLst>
          </c:dPt>
          <c:dPt>
            <c:idx val="3"/>
            <c:bubble3D val="0"/>
            <c:spPr>
              <a:noFill/>
              <a:ln w="19050">
                <a:solidFill>
                  <a:schemeClr val="lt1"/>
                </a:solidFill>
              </a:ln>
              <a:effectLst/>
            </c:spPr>
            <c:extLst>
              <c:ext xmlns:c16="http://schemas.microsoft.com/office/drawing/2014/chart" uri="{C3380CC4-5D6E-409C-BE32-E72D297353CC}">
                <c16:uniqueId val="{00000001-CE1F-44C1-AFD0-C421B26198C2}"/>
              </c:ext>
            </c:extLst>
          </c:dPt>
          <c:cat>
            <c:strRef>
              <c:f>'Guage Prep BM'!$C$32:$C$35</c:f>
              <c:strCache>
                <c:ptCount val="4"/>
                <c:pt idx="0">
                  <c:v>Min Value</c:v>
                </c:pt>
                <c:pt idx="1">
                  <c:v>Poor</c:v>
                </c:pt>
                <c:pt idx="2">
                  <c:v>Good</c:v>
                </c:pt>
                <c:pt idx="3">
                  <c:v>Max Value</c:v>
                </c:pt>
              </c:strCache>
            </c:strRef>
          </c:cat>
          <c:val>
            <c:numRef>
              <c:f>'Guage Prep BM'!$D$32:$D$35</c:f>
              <c:numCache>
                <c:formatCode>0%</c:formatCode>
                <c:ptCount val="4"/>
                <c:pt idx="0">
                  <c:v>0</c:v>
                </c:pt>
                <c:pt idx="1">
                  <c:v>0.86</c:v>
                </c:pt>
                <c:pt idx="2">
                  <c:v>0.14000000000000001</c:v>
                </c:pt>
                <c:pt idx="3">
                  <c:v>1</c:v>
                </c:pt>
              </c:numCache>
            </c:numRef>
          </c:val>
          <c:extLst>
            <c:ext xmlns:c16="http://schemas.microsoft.com/office/drawing/2014/chart" uri="{C3380CC4-5D6E-409C-BE32-E72D297353CC}">
              <c16:uniqueId val="{00000000-CE1F-44C1-AFD0-C421B26198C2}"/>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5-CE1F-44C1-AFD0-C421B26198C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7-CE1F-44C1-AFD0-C421B26198C2}"/>
              </c:ext>
            </c:extLst>
          </c:dPt>
          <c:dPt>
            <c:idx val="2"/>
            <c:bubble3D val="0"/>
            <c:spPr>
              <a:noFill/>
              <a:ln w="19050">
                <a:noFill/>
              </a:ln>
              <a:effectLst/>
            </c:spPr>
            <c:extLst>
              <c:ext xmlns:c16="http://schemas.microsoft.com/office/drawing/2014/chart" uri="{C3380CC4-5D6E-409C-BE32-E72D297353CC}">
                <c16:uniqueId val="{00000006-CE1F-44C1-AFD0-C421B26198C2}"/>
              </c:ext>
            </c:extLst>
          </c:dPt>
          <c:val>
            <c:numRef>
              <c:f>'Guage Prep BM'!$G$34:$G$36</c:f>
              <c:numCache>
                <c:formatCode>0%</c:formatCode>
                <c:ptCount val="3"/>
                <c:pt idx="0" formatCode="0.00%">
                  <c:v>0.71899999999999997</c:v>
                </c:pt>
                <c:pt idx="1">
                  <c:v>0.03</c:v>
                </c:pt>
                <c:pt idx="2" formatCode="0.000%">
                  <c:v>1.2509999999999999</c:v>
                </c:pt>
              </c:numCache>
            </c:numRef>
          </c:val>
          <c:extLst>
            <c:ext xmlns:c16="http://schemas.microsoft.com/office/drawing/2014/chart" uri="{C3380CC4-5D6E-409C-BE32-E72D297353CC}">
              <c16:uniqueId val="{00000004-CE1F-44C1-AFD0-C421B26198C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9E-8543-A027-E19E5593FF2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2-A549-4414-92BC-25663BCD1FA6}"/>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3-A549-4414-92BC-25663BCD1FA6}"/>
              </c:ext>
            </c:extLst>
          </c:dPt>
          <c:dPt>
            <c:idx val="3"/>
            <c:bubble3D val="0"/>
            <c:spPr>
              <a:noFill/>
              <a:ln w="19050">
                <a:solidFill>
                  <a:schemeClr val="lt1"/>
                </a:solidFill>
              </a:ln>
              <a:effectLst/>
            </c:spPr>
            <c:extLst>
              <c:ext xmlns:c16="http://schemas.microsoft.com/office/drawing/2014/chart" uri="{C3380CC4-5D6E-409C-BE32-E72D297353CC}">
                <c16:uniqueId val="{00000001-A549-4414-92BC-25663BCD1FA6}"/>
              </c:ext>
            </c:extLst>
          </c:dPt>
          <c:cat>
            <c:strRef>
              <c:f>'Guage Prep BM'!$N$34:$N$37</c:f>
              <c:strCache>
                <c:ptCount val="4"/>
                <c:pt idx="0">
                  <c:v>Min Value</c:v>
                </c:pt>
                <c:pt idx="1">
                  <c:v>Poor</c:v>
                </c:pt>
                <c:pt idx="2">
                  <c:v>Good</c:v>
                </c:pt>
                <c:pt idx="3">
                  <c:v>Max Value</c:v>
                </c:pt>
              </c:strCache>
            </c:strRef>
          </c:cat>
          <c:val>
            <c:numRef>
              <c:f>'Guage Prep BM'!$O$34:$O$37</c:f>
              <c:numCache>
                <c:formatCode>0%</c:formatCode>
                <c:ptCount val="4"/>
                <c:pt idx="0">
                  <c:v>0</c:v>
                </c:pt>
                <c:pt idx="1">
                  <c:v>0.82</c:v>
                </c:pt>
                <c:pt idx="2">
                  <c:v>0.18</c:v>
                </c:pt>
                <c:pt idx="3">
                  <c:v>1</c:v>
                </c:pt>
              </c:numCache>
            </c:numRef>
          </c:val>
          <c:extLst>
            <c:ext xmlns:c16="http://schemas.microsoft.com/office/drawing/2014/chart" uri="{C3380CC4-5D6E-409C-BE32-E72D297353CC}">
              <c16:uniqueId val="{00000000-A549-4414-92BC-25663BCD1FA6}"/>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5-A549-4414-92BC-25663BCD1FA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7-A549-4414-92BC-25663BCD1FA6}"/>
              </c:ext>
            </c:extLst>
          </c:dPt>
          <c:dPt>
            <c:idx val="2"/>
            <c:bubble3D val="0"/>
            <c:spPr>
              <a:noFill/>
              <a:ln w="19050">
                <a:noFill/>
              </a:ln>
              <a:effectLst/>
            </c:spPr>
            <c:extLst>
              <c:ext xmlns:c16="http://schemas.microsoft.com/office/drawing/2014/chart" uri="{C3380CC4-5D6E-409C-BE32-E72D297353CC}">
                <c16:uniqueId val="{00000006-A549-4414-92BC-25663BCD1FA6}"/>
              </c:ext>
            </c:extLst>
          </c:dPt>
          <c:val>
            <c:numRef>
              <c:f>'Guage Prep BM'!$R$34:$R$36</c:f>
              <c:numCache>
                <c:formatCode>0%</c:formatCode>
                <c:ptCount val="3"/>
                <c:pt idx="0" formatCode="0.00%">
                  <c:v>0.72699999999999998</c:v>
                </c:pt>
                <c:pt idx="1">
                  <c:v>0.03</c:v>
                </c:pt>
                <c:pt idx="2" formatCode="0.000%">
                  <c:v>1.2429999999999999</c:v>
                </c:pt>
              </c:numCache>
            </c:numRef>
          </c:val>
          <c:extLst>
            <c:ext xmlns:c16="http://schemas.microsoft.com/office/drawing/2014/chart" uri="{C3380CC4-5D6E-409C-BE32-E72D297353CC}">
              <c16:uniqueId val="{00000004-A549-4414-92BC-25663BCD1FA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BC-B742-AB71-297045362840}"/>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2-D214-4400-B918-906165658924}"/>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3-D214-4400-B918-906165658924}"/>
              </c:ext>
            </c:extLst>
          </c:dPt>
          <c:dPt>
            <c:idx val="3"/>
            <c:bubble3D val="0"/>
            <c:spPr>
              <a:noFill/>
              <a:ln w="19050">
                <a:noFill/>
              </a:ln>
              <a:effectLst/>
            </c:spPr>
            <c:extLst>
              <c:ext xmlns:c16="http://schemas.microsoft.com/office/drawing/2014/chart" uri="{C3380CC4-5D6E-409C-BE32-E72D297353CC}">
                <c16:uniqueId val="{00000001-D214-4400-B918-906165658924}"/>
              </c:ext>
            </c:extLst>
          </c:dPt>
          <c:cat>
            <c:strRef>
              <c:f>'Guage Prep BM'!$B$69:$B$72</c:f>
              <c:strCache>
                <c:ptCount val="4"/>
                <c:pt idx="0">
                  <c:v>Min Value</c:v>
                </c:pt>
                <c:pt idx="1">
                  <c:v>Poor</c:v>
                </c:pt>
                <c:pt idx="2">
                  <c:v>Good</c:v>
                </c:pt>
                <c:pt idx="3">
                  <c:v>Max Value</c:v>
                </c:pt>
              </c:strCache>
            </c:strRef>
          </c:cat>
          <c:val>
            <c:numRef>
              <c:f>'Guage Prep BM'!$C$69:$C$72</c:f>
              <c:numCache>
                <c:formatCode>0%</c:formatCode>
                <c:ptCount val="4"/>
                <c:pt idx="0">
                  <c:v>0</c:v>
                </c:pt>
                <c:pt idx="1">
                  <c:v>0.9</c:v>
                </c:pt>
                <c:pt idx="2">
                  <c:v>0.1</c:v>
                </c:pt>
                <c:pt idx="3">
                  <c:v>1</c:v>
                </c:pt>
              </c:numCache>
            </c:numRef>
          </c:val>
          <c:extLst>
            <c:ext xmlns:c16="http://schemas.microsoft.com/office/drawing/2014/chart" uri="{C3380CC4-5D6E-409C-BE32-E72D297353CC}">
              <c16:uniqueId val="{00000000-D214-4400-B918-906165658924}"/>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5-D214-4400-B918-906165658924}"/>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7-D214-4400-B918-906165658924}"/>
              </c:ext>
            </c:extLst>
          </c:dPt>
          <c:dPt>
            <c:idx val="2"/>
            <c:bubble3D val="0"/>
            <c:spPr>
              <a:noFill/>
              <a:ln w="19050">
                <a:noFill/>
              </a:ln>
              <a:effectLst/>
            </c:spPr>
            <c:extLst>
              <c:ext xmlns:c16="http://schemas.microsoft.com/office/drawing/2014/chart" uri="{C3380CC4-5D6E-409C-BE32-E72D297353CC}">
                <c16:uniqueId val="{00000006-D214-4400-B918-906165658924}"/>
              </c:ext>
            </c:extLst>
          </c:dPt>
          <c:val>
            <c:numRef>
              <c:f>'Guage Prep BM'!$F$71:$F$73</c:f>
              <c:numCache>
                <c:formatCode>0%</c:formatCode>
                <c:ptCount val="3"/>
                <c:pt idx="0" formatCode="0.00%">
                  <c:v>0.86899999999999999</c:v>
                </c:pt>
                <c:pt idx="1">
                  <c:v>0.03</c:v>
                </c:pt>
                <c:pt idx="2" formatCode="0.000%">
                  <c:v>1.101</c:v>
                </c:pt>
              </c:numCache>
            </c:numRef>
          </c:val>
          <c:extLst>
            <c:ext xmlns:c16="http://schemas.microsoft.com/office/drawing/2014/chart" uri="{C3380CC4-5D6E-409C-BE32-E72D297353CC}">
              <c16:uniqueId val="{00000004-D214-4400-B918-906165658924}"/>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EB-4F40-9B81-594093E9086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AEB-4F40-9B81-594093E9086F}"/>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CAEB-4F40-9B81-594093E9086F}"/>
              </c:ext>
            </c:extLst>
          </c:dPt>
          <c:dPt>
            <c:idx val="3"/>
            <c:bubble3D val="0"/>
            <c:spPr>
              <a:noFill/>
              <a:ln w="19050">
                <a:solidFill>
                  <a:schemeClr val="lt1"/>
                </a:solidFill>
              </a:ln>
              <a:effectLst/>
            </c:spPr>
            <c:extLst>
              <c:ext xmlns:c16="http://schemas.microsoft.com/office/drawing/2014/chart" uri="{C3380CC4-5D6E-409C-BE32-E72D297353CC}">
                <c16:uniqueId val="{00000007-CAEB-4F40-9B81-594093E9086F}"/>
              </c:ext>
            </c:extLst>
          </c:dPt>
          <c:cat>
            <c:strRef>
              <c:f>'Guage Prep BM'!$N$34:$N$37</c:f>
              <c:strCache>
                <c:ptCount val="4"/>
                <c:pt idx="0">
                  <c:v>Min Value</c:v>
                </c:pt>
                <c:pt idx="1">
                  <c:v>Poor</c:v>
                </c:pt>
                <c:pt idx="2">
                  <c:v>Good</c:v>
                </c:pt>
                <c:pt idx="3">
                  <c:v>Max Value</c:v>
                </c:pt>
              </c:strCache>
            </c:strRef>
          </c:cat>
          <c:val>
            <c:numRef>
              <c:f>'Guage Prep BM'!$O$34:$O$37</c:f>
              <c:numCache>
                <c:formatCode>0%</c:formatCode>
                <c:ptCount val="4"/>
                <c:pt idx="0">
                  <c:v>0</c:v>
                </c:pt>
                <c:pt idx="1">
                  <c:v>0.82</c:v>
                </c:pt>
                <c:pt idx="2">
                  <c:v>0.18</c:v>
                </c:pt>
                <c:pt idx="3">
                  <c:v>1</c:v>
                </c:pt>
              </c:numCache>
            </c:numRef>
          </c:val>
          <c:extLst>
            <c:ext xmlns:c16="http://schemas.microsoft.com/office/drawing/2014/chart" uri="{C3380CC4-5D6E-409C-BE32-E72D297353CC}">
              <c16:uniqueId val="{00000008-CAEB-4F40-9B81-594093E9086F}"/>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A-CAEB-4F40-9B81-594093E9086F}"/>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CAEB-4F40-9B81-594093E9086F}"/>
              </c:ext>
            </c:extLst>
          </c:dPt>
          <c:dPt>
            <c:idx val="2"/>
            <c:bubble3D val="0"/>
            <c:spPr>
              <a:noFill/>
              <a:ln w="19050">
                <a:noFill/>
              </a:ln>
              <a:effectLst/>
            </c:spPr>
            <c:extLst>
              <c:ext xmlns:c16="http://schemas.microsoft.com/office/drawing/2014/chart" uri="{C3380CC4-5D6E-409C-BE32-E72D297353CC}">
                <c16:uniqueId val="{0000000E-CAEB-4F40-9B81-594093E9086F}"/>
              </c:ext>
            </c:extLst>
          </c:dPt>
          <c:val>
            <c:numRef>
              <c:f>'Guage Prep BM'!$R$34:$R$36</c:f>
              <c:numCache>
                <c:formatCode>0%</c:formatCode>
                <c:ptCount val="3"/>
                <c:pt idx="0" formatCode="0.00%">
                  <c:v>0.72699999999999998</c:v>
                </c:pt>
                <c:pt idx="1">
                  <c:v>0.03</c:v>
                </c:pt>
                <c:pt idx="2" formatCode="0.000%">
                  <c:v>1.2429999999999999</c:v>
                </c:pt>
              </c:numCache>
            </c:numRef>
          </c:val>
          <c:extLst>
            <c:ext xmlns:c16="http://schemas.microsoft.com/office/drawing/2014/chart" uri="{C3380CC4-5D6E-409C-BE32-E72D297353CC}">
              <c16:uniqueId val="{0000000F-CAEB-4F40-9B81-594093E9086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08-49FD-9DFB-A9FCAEB1C5D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408-49FD-9DFB-A9FCAEB1C5D6}"/>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0408-49FD-9DFB-A9FCAEB1C5D6}"/>
              </c:ext>
            </c:extLst>
          </c:dPt>
          <c:dPt>
            <c:idx val="3"/>
            <c:bubble3D val="0"/>
            <c:spPr>
              <a:noFill/>
              <a:ln w="19050">
                <a:solidFill>
                  <a:schemeClr val="lt1"/>
                </a:solidFill>
              </a:ln>
              <a:effectLst/>
            </c:spPr>
            <c:extLst>
              <c:ext xmlns:c16="http://schemas.microsoft.com/office/drawing/2014/chart" uri="{C3380CC4-5D6E-409C-BE32-E72D297353CC}">
                <c16:uniqueId val="{00000007-0408-49FD-9DFB-A9FCAEB1C5D6}"/>
              </c:ext>
            </c:extLst>
          </c:dPt>
          <c:cat>
            <c:strRef>
              <c:f>'Guage Prep BM'!$C$32:$C$35</c:f>
              <c:strCache>
                <c:ptCount val="4"/>
                <c:pt idx="0">
                  <c:v>Min Value</c:v>
                </c:pt>
                <c:pt idx="1">
                  <c:v>Poor</c:v>
                </c:pt>
                <c:pt idx="2">
                  <c:v>Good</c:v>
                </c:pt>
                <c:pt idx="3">
                  <c:v>Max Value</c:v>
                </c:pt>
              </c:strCache>
            </c:strRef>
          </c:cat>
          <c:val>
            <c:numRef>
              <c:f>'Guage Prep BM'!$D$32:$D$35</c:f>
              <c:numCache>
                <c:formatCode>0%</c:formatCode>
                <c:ptCount val="4"/>
                <c:pt idx="0">
                  <c:v>0</c:v>
                </c:pt>
                <c:pt idx="1">
                  <c:v>0.86</c:v>
                </c:pt>
                <c:pt idx="2">
                  <c:v>0.14000000000000001</c:v>
                </c:pt>
                <c:pt idx="3">
                  <c:v>1</c:v>
                </c:pt>
              </c:numCache>
            </c:numRef>
          </c:val>
          <c:extLst>
            <c:ext xmlns:c16="http://schemas.microsoft.com/office/drawing/2014/chart" uri="{C3380CC4-5D6E-409C-BE32-E72D297353CC}">
              <c16:uniqueId val="{00000008-0408-49FD-9DFB-A9FCAEB1C5D6}"/>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A-0408-49FD-9DFB-A9FCAEB1C5D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0408-49FD-9DFB-A9FCAEB1C5D6}"/>
              </c:ext>
            </c:extLst>
          </c:dPt>
          <c:dPt>
            <c:idx val="2"/>
            <c:bubble3D val="0"/>
            <c:spPr>
              <a:noFill/>
              <a:ln w="19050">
                <a:noFill/>
              </a:ln>
              <a:effectLst/>
            </c:spPr>
            <c:extLst>
              <c:ext xmlns:c16="http://schemas.microsoft.com/office/drawing/2014/chart" uri="{C3380CC4-5D6E-409C-BE32-E72D297353CC}">
                <c16:uniqueId val="{0000000E-0408-49FD-9DFB-A9FCAEB1C5D6}"/>
              </c:ext>
            </c:extLst>
          </c:dPt>
          <c:val>
            <c:numRef>
              <c:f>'Guage Prep BM'!$G$34:$G$36</c:f>
              <c:numCache>
                <c:formatCode>0%</c:formatCode>
                <c:ptCount val="3"/>
                <c:pt idx="0" formatCode="0.00%">
                  <c:v>0.71899999999999997</c:v>
                </c:pt>
                <c:pt idx="1">
                  <c:v>0.03</c:v>
                </c:pt>
                <c:pt idx="2" formatCode="0.000%">
                  <c:v>1.2509999999999999</c:v>
                </c:pt>
              </c:numCache>
            </c:numRef>
          </c:val>
          <c:extLst>
            <c:ext xmlns:c16="http://schemas.microsoft.com/office/drawing/2014/chart" uri="{C3380CC4-5D6E-409C-BE32-E72D297353CC}">
              <c16:uniqueId val="{0000000F-0408-49FD-9DFB-A9FCAEB1C5D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FF1-4580-9F54-5643839D3100}"/>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FF1-4580-9F54-5643839D3100}"/>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BFF1-4580-9F54-5643839D3100}"/>
              </c:ext>
            </c:extLst>
          </c:dPt>
          <c:dPt>
            <c:idx val="3"/>
            <c:bubble3D val="0"/>
            <c:spPr>
              <a:noFill/>
              <a:ln w="19050">
                <a:solidFill>
                  <a:schemeClr val="lt1"/>
                </a:solidFill>
              </a:ln>
              <a:effectLst/>
            </c:spPr>
            <c:extLst>
              <c:ext xmlns:c16="http://schemas.microsoft.com/office/drawing/2014/chart" uri="{C3380CC4-5D6E-409C-BE32-E72D297353CC}">
                <c16:uniqueId val="{00000007-BFF1-4580-9F54-5643839D3100}"/>
              </c:ext>
            </c:extLst>
          </c:dPt>
          <c:cat>
            <c:strRef>
              <c:f>'Guage Prep BM'!$N$14:$N$17</c:f>
              <c:strCache>
                <c:ptCount val="4"/>
                <c:pt idx="0">
                  <c:v>Min Value</c:v>
                </c:pt>
                <c:pt idx="1">
                  <c:v>Poor</c:v>
                </c:pt>
                <c:pt idx="2">
                  <c:v>Good</c:v>
                </c:pt>
                <c:pt idx="3">
                  <c:v>Max Value</c:v>
                </c:pt>
              </c:strCache>
            </c:strRef>
          </c:cat>
          <c:val>
            <c:numRef>
              <c:f>'Guage Prep BM'!$O$14:$O$17</c:f>
              <c:numCache>
                <c:formatCode>0%</c:formatCode>
                <c:ptCount val="4"/>
                <c:pt idx="0">
                  <c:v>0</c:v>
                </c:pt>
                <c:pt idx="1">
                  <c:v>0.47</c:v>
                </c:pt>
                <c:pt idx="2">
                  <c:v>0.53</c:v>
                </c:pt>
                <c:pt idx="3">
                  <c:v>1</c:v>
                </c:pt>
              </c:numCache>
            </c:numRef>
          </c:val>
          <c:extLst>
            <c:ext xmlns:c16="http://schemas.microsoft.com/office/drawing/2014/chart" uri="{C3380CC4-5D6E-409C-BE32-E72D297353CC}">
              <c16:uniqueId val="{00000008-BFF1-4580-9F54-5643839D3100}"/>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A-BFF1-4580-9F54-5643839D3100}"/>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BFF1-4580-9F54-5643839D3100}"/>
              </c:ext>
            </c:extLst>
          </c:dPt>
          <c:dPt>
            <c:idx val="2"/>
            <c:bubble3D val="0"/>
            <c:spPr>
              <a:noFill/>
              <a:ln w="19050">
                <a:noFill/>
              </a:ln>
              <a:effectLst/>
            </c:spPr>
            <c:extLst>
              <c:ext xmlns:c16="http://schemas.microsoft.com/office/drawing/2014/chart" uri="{C3380CC4-5D6E-409C-BE32-E72D297353CC}">
                <c16:uniqueId val="{0000000E-BFF1-4580-9F54-5643839D3100}"/>
              </c:ext>
            </c:extLst>
          </c:dPt>
          <c:val>
            <c:numRef>
              <c:f>'Guage Prep BM'!$R$14:$R$16</c:f>
              <c:numCache>
                <c:formatCode>0%</c:formatCode>
                <c:ptCount val="3"/>
                <c:pt idx="0" formatCode="0.00%">
                  <c:v>0.43</c:v>
                </c:pt>
                <c:pt idx="1">
                  <c:v>0.03</c:v>
                </c:pt>
                <c:pt idx="2" formatCode="0.000%">
                  <c:v>1.54</c:v>
                </c:pt>
              </c:numCache>
            </c:numRef>
          </c:val>
          <c:extLst>
            <c:ext xmlns:c16="http://schemas.microsoft.com/office/drawing/2014/chart" uri="{C3380CC4-5D6E-409C-BE32-E72D297353CC}">
              <c16:uniqueId val="{0000000F-BFF1-4580-9F54-5643839D310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AE-416C-8F13-D8CF4A3E0561}"/>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3AE-416C-8F13-D8CF4A3E0561}"/>
              </c:ext>
            </c:extLst>
          </c:dPt>
          <c:dPt>
            <c:idx val="2"/>
            <c:bubble3D val="0"/>
            <c:spPr>
              <a:solidFill>
                <a:srgbClr val="00CC00"/>
              </a:solidFill>
              <a:ln w="19050">
                <a:solidFill>
                  <a:schemeClr val="lt1"/>
                </a:solidFill>
              </a:ln>
              <a:effectLst/>
            </c:spPr>
            <c:extLst>
              <c:ext xmlns:c16="http://schemas.microsoft.com/office/drawing/2014/chart" uri="{C3380CC4-5D6E-409C-BE32-E72D297353CC}">
                <c16:uniqueId val="{00000005-93AE-416C-8F13-D8CF4A3E0561}"/>
              </c:ext>
            </c:extLst>
          </c:dPt>
          <c:dPt>
            <c:idx val="3"/>
            <c:bubble3D val="0"/>
            <c:spPr>
              <a:noFill/>
              <a:ln w="19050">
                <a:solidFill>
                  <a:schemeClr val="lt1"/>
                </a:solidFill>
              </a:ln>
              <a:effectLst/>
            </c:spPr>
            <c:extLst>
              <c:ext xmlns:c16="http://schemas.microsoft.com/office/drawing/2014/chart" uri="{C3380CC4-5D6E-409C-BE32-E72D297353CC}">
                <c16:uniqueId val="{00000007-93AE-416C-8F13-D8CF4A3E0561}"/>
              </c:ext>
            </c:extLst>
          </c:dPt>
          <c:cat>
            <c:strRef>
              <c:f>'Guage Prep BM'!$C$14:$C$17</c:f>
              <c:strCache>
                <c:ptCount val="4"/>
                <c:pt idx="0">
                  <c:v>Min Value</c:v>
                </c:pt>
                <c:pt idx="1">
                  <c:v>Poor</c:v>
                </c:pt>
                <c:pt idx="2">
                  <c:v>Good</c:v>
                </c:pt>
                <c:pt idx="3">
                  <c:v>Max Value</c:v>
                </c:pt>
              </c:strCache>
            </c:strRef>
          </c:cat>
          <c:val>
            <c:numRef>
              <c:f>'Guage Prep BM'!$D$14:$D$17</c:f>
              <c:numCache>
                <c:formatCode>0%</c:formatCode>
                <c:ptCount val="4"/>
                <c:pt idx="0">
                  <c:v>0</c:v>
                </c:pt>
                <c:pt idx="1">
                  <c:v>0.67</c:v>
                </c:pt>
                <c:pt idx="2">
                  <c:v>0.33</c:v>
                </c:pt>
                <c:pt idx="3">
                  <c:v>1</c:v>
                </c:pt>
              </c:numCache>
            </c:numRef>
          </c:val>
          <c:extLst>
            <c:ext xmlns:c16="http://schemas.microsoft.com/office/drawing/2014/chart" uri="{C3380CC4-5D6E-409C-BE32-E72D297353CC}">
              <c16:uniqueId val="{00000008-93AE-416C-8F13-D8CF4A3E0561}"/>
            </c:ext>
          </c:extLst>
        </c:ser>
        <c:dLbls>
          <c:showLegendKey val="0"/>
          <c:showVal val="0"/>
          <c:showCatName val="0"/>
          <c:showSerName val="0"/>
          <c:showPercent val="0"/>
          <c:showBubbleSize val="0"/>
          <c:showLeaderLines val="1"/>
        </c:dLbls>
        <c:firstSliceAng val="270"/>
        <c:holeSize val="55"/>
      </c:doughnutChart>
      <c:pieChart>
        <c:varyColors val="1"/>
        <c:ser>
          <c:idx val="1"/>
          <c:order val="1"/>
          <c:tx>
            <c:v>ticker</c:v>
          </c:tx>
          <c:explosion val="55"/>
          <c:dPt>
            <c:idx val="0"/>
            <c:bubble3D val="0"/>
            <c:spPr>
              <a:noFill/>
              <a:ln w="19050">
                <a:noFill/>
              </a:ln>
              <a:effectLst/>
            </c:spPr>
            <c:extLst>
              <c:ext xmlns:c16="http://schemas.microsoft.com/office/drawing/2014/chart" uri="{C3380CC4-5D6E-409C-BE32-E72D297353CC}">
                <c16:uniqueId val="{0000000A-93AE-416C-8F13-D8CF4A3E0561}"/>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93AE-416C-8F13-D8CF4A3E0561}"/>
              </c:ext>
            </c:extLst>
          </c:dPt>
          <c:dPt>
            <c:idx val="2"/>
            <c:bubble3D val="0"/>
            <c:spPr>
              <a:noFill/>
              <a:ln w="19050">
                <a:noFill/>
              </a:ln>
              <a:effectLst/>
            </c:spPr>
            <c:extLst>
              <c:ext xmlns:c16="http://schemas.microsoft.com/office/drawing/2014/chart" uri="{C3380CC4-5D6E-409C-BE32-E72D297353CC}">
                <c16:uniqueId val="{0000000E-93AE-416C-8F13-D8CF4A3E0561}"/>
              </c:ext>
            </c:extLst>
          </c:dPt>
          <c:val>
            <c:numRef>
              <c:f>'Guage Prep BM'!$G$14:$G$16</c:f>
              <c:numCache>
                <c:formatCode>0%</c:formatCode>
                <c:ptCount val="3"/>
                <c:pt idx="0" formatCode="0.00%">
                  <c:v>0.53200000000000003</c:v>
                </c:pt>
                <c:pt idx="1">
                  <c:v>0.03</c:v>
                </c:pt>
                <c:pt idx="2" formatCode="0.000%">
                  <c:v>1.4379999999999999</c:v>
                </c:pt>
              </c:numCache>
            </c:numRef>
          </c:val>
          <c:extLst>
            <c:ext xmlns:c16="http://schemas.microsoft.com/office/drawing/2014/chart" uri="{C3380CC4-5D6E-409C-BE32-E72D297353CC}">
              <c16:uniqueId val="{0000000F-93AE-416C-8F13-D8CF4A3E056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 of Patients Below 80% Medication Adherence per Year</a:t>
            </a:r>
          </a:p>
        </c:rich>
      </c:tx>
      <c:layout>
        <c:manualLayout>
          <c:xMode val="edge"/>
          <c:yMode val="edge"/>
          <c:x val="0.17251866097858545"/>
          <c:y val="3.7997609109320082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588977319402161"/>
          <c:y val="0.20385261866012114"/>
          <c:w val="0.37043967273184825"/>
          <c:h val="0.66440753511190753"/>
        </c:manualLayout>
      </c:layout>
      <c:doughnutChart>
        <c:varyColors val="1"/>
        <c:ser>
          <c:idx val="0"/>
          <c:order val="0"/>
          <c:tx>
            <c:strRef>
              <c:f>'Data Prep BM'!$J$7</c:f>
              <c:strCache>
                <c:ptCount val="1"/>
                <c:pt idx="0">
                  <c:v>% of Patients Below 80% Adherence</c:v>
                </c:pt>
              </c:strCache>
            </c:strRef>
          </c:tx>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3F20-4F00-90E8-7423CB2E4F55}"/>
              </c:ext>
            </c:extLst>
          </c:dPt>
          <c:dPt>
            <c:idx val="1"/>
            <c:bubble3D val="0"/>
            <c:spPr>
              <a:solidFill>
                <a:schemeClr val="bg2">
                  <a:lumMod val="90000"/>
                </a:schemeClr>
              </a:solidFill>
              <a:ln w="19050">
                <a:solidFill>
                  <a:schemeClr val="bg2">
                    <a:lumMod val="75000"/>
                  </a:schemeClr>
                </a:solidFill>
              </a:ln>
              <a:effectLst/>
            </c:spPr>
            <c:extLst>
              <c:ext xmlns:c16="http://schemas.microsoft.com/office/drawing/2014/chart" uri="{C3380CC4-5D6E-409C-BE32-E72D297353CC}">
                <c16:uniqueId val="{00000003-3F20-4F00-90E8-7423CB2E4F55}"/>
              </c:ext>
            </c:extLst>
          </c:dPt>
          <c:dLbls>
            <c:dLbl>
              <c:idx val="0"/>
              <c:layout>
                <c:manualLayout>
                  <c:x val="-0.13171729665049481"/>
                  <c:y val="-0.17838316943737223"/>
                </c:manualLayout>
              </c:layout>
              <c:spPr>
                <a:noFill/>
                <a:ln>
                  <a:noFill/>
                </a:ln>
                <a:effectLst/>
              </c:spPr>
              <c:txPr>
                <a:bodyPr rot="0" spcFirstLastPara="1" vertOverflow="ellipsis" vert="horz" wrap="square" lIns="38100" tIns="19050" rIns="38100" bIns="19050" anchor="ctr" anchorCtr="1">
                  <a:noAutofit/>
                </a:bodyPr>
                <a:lstStyle/>
                <a:p>
                  <a:pPr>
                    <a:defRPr sz="3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637984907248434"/>
                      <c:h val="0.22133881823773768"/>
                    </c:manualLayout>
                  </c15:layout>
                </c:ext>
                <c:ext xmlns:c16="http://schemas.microsoft.com/office/drawing/2014/chart" uri="{C3380CC4-5D6E-409C-BE32-E72D297353CC}">
                  <c16:uniqueId val="{00000001-3F20-4F00-90E8-7423CB2E4F55}"/>
                </c:ext>
              </c:extLst>
            </c:dLbl>
            <c:dLbl>
              <c:idx val="1"/>
              <c:delete val="1"/>
              <c:extLst>
                <c:ext xmlns:c15="http://schemas.microsoft.com/office/drawing/2012/chart" uri="{CE6537A1-D6FC-4f65-9D91-7224C49458BB}"/>
                <c:ext xmlns:c16="http://schemas.microsoft.com/office/drawing/2014/chart" uri="{C3380CC4-5D6E-409C-BE32-E72D297353CC}">
                  <c16:uniqueId val="{00000003-3F20-4F00-90E8-7423CB2E4F55}"/>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'Data Prep BM'!$I$8:$I$9</c:f>
              <c:strCache>
                <c:ptCount val="2"/>
                <c:pt idx="0">
                  <c:v>2022</c:v>
                </c:pt>
                <c:pt idx="1">
                  <c:v>Others</c:v>
                </c:pt>
              </c:strCache>
            </c:strRef>
          </c:cat>
          <c:val>
            <c:numRef>
              <c:f>'Data Prep BM'!$J$8:$J$9</c:f>
              <c:numCache>
                <c:formatCode>0%</c:formatCode>
                <c:ptCount val="2"/>
                <c:pt idx="0">
                  <c:v>0.6</c:v>
                </c:pt>
                <c:pt idx="1">
                  <c:v>0.4</c:v>
                </c:pt>
              </c:numCache>
            </c:numRef>
          </c:val>
          <c:extLst>
            <c:ext xmlns:c16="http://schemas.microsoft.com/office/drawing/2014/chart" uri="{C3380CC4-5D6E-409C-BE32-E72D297353CC}">
              <c16:uniqueId val="{00000004-3F20-4F00-90E8-7423CB2E4F55}"/>
            </c:ext>
          </c:extLst>
        </c:ser>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sz="1400"/>
              <a:t>Flu Vaccine Coverage by County</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 Prep BM'!$T$3</c:f>
              <c:strCache>
                <c:ptCount val="1"/>
                <c:pt idx="0">
                  <c:v>2022</c:v>
                </c:pt>
              </c:strCache>
            </c:strRef>
          </c:tx>
          <c:spPr>
            <a:gradFill flip="none" rotWithShape="1">
              <a:gsLst>
                <a:gs pos="0">
                  <a:schemeClr val="accent4">
                    <a:shade val="65000"/>
                  </a:schemeClr>
                </a:gs>
                <a:gs pos="75000">
                  <a:schemeClr val="accent4">
                    <a:shade val="65000"/>
                    <a:lumMod val="60000"/>
                    <a:lumOff val="40000"/>
                  </a:schemeClr>
                </a:gs>
                <a:gs pos="51000">
                  <a:schemeClr val="accent4">
                    <a:shade val="65000"/>
                    <a:alpha val="75000"/>
                  </a:schemeClr>
                </a:gs>
                <a:gs pos="100000">
                  <a:schemeClr val="accent4">
                    <a:shade val="65000"/>
                    <a:lumMod val="20000"/>
                    <a:lumOff val="80000"/>
                    <a:alpha val="15000"/>
                  </a:schemeClr>
                </a:gs>
              </a:gsLst>
              <a:lin ang="5400000" scaled="0"/>
            </a:gradFill>
            <a:ln>
              <a:noFill/>
            </a:ln>
            <a:effectLst/>
          </c:spPr>
          <c:invertIfNegative val="0"/>
          <c:cat>
            <c:strRef>
              <c:f>'Data Prep BM'!$U$2:$Y$2</c:f>
              <c:strCache>
                <c:ptCount val="5"/>
                <c:pt idx="0">
                  <c:v>Bandera</c:v>
                </c:pt>
                <c:pt idx="1">
                  <c:v>Gillespie</c:v>
                </c:pt>
                <c:pt idx="2">
                  <c:v>Kerr</c:v>
                </c:pt>
                <c:pt idx="3">
                  <c:v>Medina</c:v>
                </c:pt>
                <c:pt idx="4">
                  <c:v>Uvalde</c:v>
                </c:pt>
              </c:strCache>
            </c:strRef>
          </c:cat>
          <c:val>
            <c:numRef>
              <c:f>'Data Prep BM'!$U$3:$Y$3</c:f>
              <c:numCache>
                <c:formatCode>0%</c:formatCode>
                <c:ptCount val="5"/>
                <c:pt idx="0">
                  <c:v>0.4</c:v>
                </c:pt>
                <c:pt idx="1">
                  <c:v>0.42</c:v>
                </c:pt>
                <c:pt idx="2">
                  <c:v>0.43</c:v>
                </c:pt>
                <c:pt idx="3">
                  <c:v>0.51</c:v>
                </c:pt>
                <c:pt idx="4">
                  <c:v>0.42</c:v>
                </c:pt>
              </c:numCache>
            </c:numRef>
          </c:val>
          <c:extLst>
            <c:ext xmlns:c16="http://schemas.microsoft.com/office/drawing/2014/chart" uri="{C3380CC4-5D6E-409C-BE32-E72D297353CC}">
              <c16:uniqueId val="{00000000-9E19-4547-B1F1-2DF5C60184EC}"/>
            </c:ext>
          </c:extLst>
        </c:ser>
        <c:ser>
          <c:idx val="1"/>
          <c:order val="1"/>
          <c:tx>
            <c:strRef>
              <c:f>'Data Prep BM'!$T$4</c:f>
              <c:strCache>
                <c:ptCount val="1"/>
                <c:pt idx="0">
                  <c:v>2023</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5400000" scaled="0"/>
            </a:gradFill>
            <a:ln>
              <a:noFill/>
            </a:ln>
            <a:effectLst/>
          </c:spPr>
          <c:invertIfNegative val="0"/>
          <c:cat>
            <c:strRef>
              <c:f>'Data Prep BM'!$U$2:$Y$2</c:f>
              <c:strCache>
                <c:ptCount val="5"/>
                <c:pt idx="0">
                  <c:v>Bandera</c:v>
                </c:pt>
                <c:pt idx="1">
                  <c:v>Gillespie</c:v>
                </c:pt>
                <c:pt idx="2">
                  <c:v>Kerr</c:v>
                </c:pt>
                <c:pt idx="3">
                  <c:v>Medina</c:v>
                </c:pt>
                <c:pt idx="4">
                  <c:v>Uvalde</c:v>
                </c:pt>
              </c:strCache>
            </c:strRef>
          </c:cat>
          <c:val>
            <c:numRef>
              <c:f>'Data Prep BM'!$U$4:$Y$4</c:f>
              <c:numCache>
                <c:formatCode>0%</c:formatCode>
                <c:ptCount val="5"/>
                <c:pt idx="0">
                  <c:v>0.63</c:v>
                </c:pt>
                <c:pt idx="1">
                  <c:v>0.48</c:v>
                </c:pt>
                <c:pt idx="2">
                  <c:v>0.53</c:v>
                </c:pt>
                <c:pt idx="3">
                  <c:v>0.43</c:v>
                </c:pt>
                <c:pt idx="4">
                  <c:v>0.68</c:v>
                </c:pt>
              </c:numCache>
            </c:numRef>
          </c:val>
          <c:extLst>
            <c:ext xmlns:c16="http://schemas.microsoft.com/office/drawing/2014/chart" uri="{C3380CC4-5D6E-409C-BE32-E72D297353CC}">
              <c16:uniqueId val="{00000001-9E19-4547-B1F1-2DF5C60184EC}"/>
            </c:ext>
          </c:extLst>
        </c:ser>
        <c:ser>
          <c:idx val="2"/>
          <c:order val="2"/>
          <c:tx>
            <c:strRef>
              <c:f>'Data Prep BM'!$T$5</c:f>
              <c:strCache>
                <c:ptCount val="1"/>
                <c:pt idx="0">
                  <c:v>2024</c:v>
                </c:pt>
              </c:strCache>
            </c:strRef>
          </c:tx>
          <c:spPr>
            <a:gradFill flip="none" rotWithShape="1">
              <a:gsLst>
                <a:gs pos="0">
                  <a:schemeClr val="accent4">
                    <a:tint val="65000"/>
                  </a:schemeClr>
                </a:gs>
                <a:gs pos="75000">
                  <a:schemeClr val="accent4">
                    <a:tint val="65000"/>
                    <a:lumMod val="60000"/>
                    <a:lumOff val="40000"/>
                  </a:schemeClr>
                </a:gs>
                <a:gs pos="51000">
                  <a:schemeClr val="accent4">
                    <a:tint val="65000"/>
                    <a:alpha val="75000"/>
                  </a:schemeClr>
                </a:gs>
                <a:gs pos="100000">
                  <a:schemeClr val="accent4">
                    <a:tint val="65000"/>
                    <a:lumMod val="20000"/>
                    <a:lumOff val="80000"/>
                    <a:alpha val="15000"/>
                  </a:schemeClr>
                </a:gs>
              </a:gsLst>
              <a:lin ang="5400000" scaled="0"/>
            </a:gradFill>
            <a:ln>
              <a:noFill/>
            </a:ln>
            <a:effectLst/>
          </c:spPr>
          <c:invertIfNegative val="0"/>
          <c:cat>
            <c:strRef>
              <c:f>'Data Prep BM'!$U$2:$Y$2</c:f>
              <c:strCache>
                <c:ptCount val="5"/>
                <c:pt idx="0">
                  <c:v>Bandera</c:v>
                </c:pt>
                <c:pt idx="1">
                  <c:v>Gillespie</c:v>
                </c:pt>
                <c:pt idx="2">
                  <c:v>Kerr</c:v>
                </c:pt>
                <c:pt idx="3">
                  <c:v>Medina</c:v>
                </c:pt>
                <c:pt idx="4">
                  <c:v>Uvalde</c:v>
                </c:pt>
              </c:strCache>
            </c:strRef>
          </c:cat>
          <c:val>
            <c:numRef>
              <c:f>'Data Prep BM'!$U$5:$Y$5</c:f>
              <c:numCache>
                <c:formatCode>0%</c:formatCode>
                <c:ptCount val="5"/>
                <c:pt idx="0">
                  <c:v>0.45</c:v>
                </c:pt>
                <c:pt idx="1">
                  <c:v>0.56000000000000005</c:v>
                </c:pt>
                <c:pt idx="2">
                  <c:v>0.55000000000000004</c:v>
                </c:pt>
                <c:pt idx="3">
                  <c:v>0.63</c:v>
                </c:pt>
                <c:pt idx="4">
                  <c:v>0.47</c:v>
                </c:pt>
              </c:numCache>
            </c:numRef>
          </c:val>
          <c:extLst>
            <c:ext xmlns:c16="http://schemas.microsoft.com/office/drawing/2014/chart" uri="{C3380CC4-5D6E-409C-BE32-E72D297353CC}">
              <c16:uniqueId val="{00000002-9E19-4547-B1F1-2DF5C60184EC}"/>
            </c:ext>
          </c:extLst>
        </c:ser>
        <c:dLbls>
          <c:showLegendKey val="0"/>
          <c:showVal val="0"/>
          <c:showCatName val="0"/>
          <c:showSerName val="0"/>
          <c:showPercent val="0"/>
          <c:showBubbleSize val="0"/>
        </c:dLbls>
        <c:gapWidth val="165"/>
        <c:overlap val="-28"/>
        <c:axId val="569876895"/>
        <c:axId val="569882719"/>
      </c:barChart>
      <c:catAx>
        <c:axId val="569876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569882719"/>
        <c:crosses val="autoZero"/>
        <c:auto val="1"/>
        <c:lblAlgn val="ctr"/>
        <c:lblOffset val="100"/>
        <c:noMultiLvlLbl val="0"/>
      </c:catAx>
      <c:valAx>
        <c:axId val="569882719"/>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876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sz="1400"/>
              <a:t>Wellness Participation by county</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'SM Pivot Table'!$R$48</c:f>
              <c:strCache>
                <c:ptCount val="1"/>
                <c:pt idx="0">
                  <c:v>2022</c:v>
                </c:pt>
              </c:strCache>
            </c:strRef>
          </c:tx>
          <c:spPr>
            <a:gradFill flip="none" rotWithShape="1">
              <a:gsLst>
                <a:gs pos="0">
                  <a:schemeClr val="accent2">
                    <a:shade val="65000"/>
                  </a:schemeClr>
                </a:gs>
                <a:gs pos="75000">
                  <a:schemeClr val="accent2">
                    <a:shade val="65000"/>
                    <a:lumMod val="60000"/>
                    <a:lumOff val="40000"/>
                  </a:schemeClr>
                </a:gs>
                <a:gs pos="51000">
                  <a:schemeClr val="accent2">
                    <a:shade val="65000"/>
                    <a:alpha val="75000"/>
                  </a:schemeClr>
                </a:gs>
                <a:gs pos="100000">
                  <a:schemeClr val="accent2">
                    <a:shade val="65000"/>
                    <a:lumMod val="20000"/>
                    <a:lumOff val="80000"/>
                    <a:alpha val="15000"/>
                  </a:schemeClr>
                </a:gs>
              </a:gsLst>
              <a:lin ang="5400000" scaled="0"/>
            </a:gradFill>
            <a:ln>
              <a:noFill/>
            </a:ln>
            <a:effectLst/>
          </c:spPr>
          <c:invertIfNegative val="0"/>
          <c:cat>
            <c:strRef>
              <c:f>'SM Pivot Table'!$S$47:$W$47</c:f>
              <c:strCache>
                <c:ptCount val="5"/>
                <c:pt idx="0">
                  <c:v>Bandera</c:v>
                </c:pt>
                <c:pt idx="1">
                  <c:v>Gillespie</c:v>
                </c:pt>
                <c:pt idx="2">
                  <c:v>Kerr</c:v>
                </c:pt>
                <c:pt idx="3">
                  <c:v>Medina</c:v>
                </c:pt>
                <c:pt idx="4">
                  <c:v>Uvalde</c:v>
                </c:pt>
              </c:strCache>
            </c:strRef>
          </c:cat>
          <c:val>
            <c:numRef>
              <c:f>'SM Pivot Table'!$S$48:$W$48</c:f>
              <c:numCache>
                <c:formatCode>0%</c:formatCode>
                <c:ptCount val="5"/>
                <c:pt idx="0">
                  <c:v>0.42599999999999999</c:v>
                </c:pt>
                <c:pt idx="1">
                  <c:v>0.38979999999999998</c:v>
                </c:pt>
                <c:pt idx="2">
                  <c:v>0.32769999999999999</c:v>
                </c:pt>
                <c:pt idx="3">
                  <c:v>0.40179999999999999</c:v>
                </c:pt>
                <c:pt idx="4">
                  <c:v>0.48920000000000002</c:v>
                </c:pt>
              </c:numCache>
            </c:numRef>
          </c:val>
          <c:extLst>
            <c:ext xmlns:c16="http://schemas.microsoft.com/office/drawing/2014/chart" uri="{C3380CC4-5D6E-409C-BE32-E72D297353CC}">
              <c16:uniqueId val="{00000000-8B3F-BC4C-956E-02CA5A462FCE}"/>
            </c:ext>
          </c:extLst>
        </c:ser>
        <c:ser>
          <c:idx val="1"/>
          <c:order val="1"/>
          <c:tx>
            <c:strRef>
              <c:f>'SM Pivot Table'!$R$49</c:f>
              <c:strCache>
                <c:ptCount val="1"/>
                <c:pt idx="0">
                  <c:v>2023</c:v>
                </c:pt>
              </c:strCache>
            </c:strRef>
          </c:tx>
          <c:spPr>
            <a:gradFill flip="none" rotWithShape="1">
              <a:gsLst>
                <a:gs pos="0">
                  <a:schemeClr val="accent2"/>
                </a:gs>
                <a:gs pos="75000">
                  <a:schemeClr val="accent2">
                    <a:lumMod val="60000"/>
                    <a:lumOff val="40000"/>
                  </a:schemeClr>
                </a:gs>
                <a:gs pos="51000">
                  <a:schemeClr val="accent2">
                    <a:alpha val="75000"/>
                  </a:schemeClr>
                </a:gs>
                <a:gs pos="100000">
                  <a:schemeClr val="accent2">
                    <a:lumMod val="20000"/>
                    <a:lumOff val="80000"/>
                    <a:alpha val="15000"/>
                  </a:schemeClr>
                </a:gs>
              </a:gsLst>
              <a:lin ang="5400000" scaled="0"/>
            </a:gradFill>
            <a:ln>
              <a:noFill/>
            </a:ln>
            <a:effectLst/>
          </c:spPr>
          <c:invertIfNegative val="0"/>
          <c:cat>
            <c:strRef>
              <c:f>'SM Pivot Table'!$S$47:$W$47</c:f>
              <c:strCache>
                <c:ptCount val="5"/>
                <c:pt idx="0">
                  <c:v>Bandera</c:v>
                </c:pt>
                <c:pt idx="1">
                  <c:v>Gillespie</c:v>
                </c:pt>
                <c:pt idx="2">
                  <c:v>Kerr</c:v>
                </c:pt>
                <c:pt idx="3">
                  <c:v>Medina</c:v>
                </c:pt>
                <c:pt idx="4">
                  <c:v>Uvalde</c:v>
                </c:pt>
              </c:strCache>
            </c:strRef>
          </c:cat>
          <c:val>
            <c:numRef>
              <c:f>'SM Pivot Table'!$S$49:$W$49</c:f>
              <c:numCache>
                <c:formatCode>0%</c:formatCode>
                <c:ptCount val="5"/>
                <c:pt idx="0">
                  <c:v>0.31730000000000003</c:v>
                </c:pt>
                <c:pt idx="1">
                  <c:v>0.43990000000000001</c:v>
                </c:pt>
                <c:pt idx="2">
                  <c:v>0.39750000000000002</c:v>
                </c:pt>
                <c:pt idx="3">
                  <c:v>0.56240000000000001</c:v>
                </c:pt>
                <c:pt idx="4">
                  <c:v>0.43219999999999997</c:v>
                </c:pt>
              </c:numCache>
            </c:numRef>
          </c:val>
          <c:extLst>
            <c:ext xmlns:c16="http://schemas.microsoft.com/office/drawing/2014/chart" uri="{C3380CC4-5D6E-409C-BE32-E72D297353CC}">
              <c16:uniqueId val="{00000001-8B3F-BC4C-956E-02CA5A462FCE}"/>
            </c:ext>
          </c:extLst>
        </c:ser>
        <c:ser>
          <c:idx val="2"/>
          <c:order val="2"/>
          <c:tx>
            <c:strRef>
              <c:f>'SM Pivot Table'!$R$50</c:f>
              <c:strCache>
                <c:ptCount val="1"/>
                <c:pt idx="0">
                  <c:v>2024</c:v>
                </c:pt>
              </c:strCache>
            </c:strRef>
          </c:tx>
          <c:spPr>
            <a:gradFill flip="none" rotWithShape="1">
              <a:gsLst>
                <a:gs pos="0">
                  <a:schemeClr val="accent2">
                    <a:tint val="65000"/>
                  </a:schemeClr>
                </a:gs>
                <a:gs pos="75000">
                  <a:schemeClr val="accent2">
                    <a:tint val="65000"/>
                    <a:lumMod val="60000"/>
                    <a:lumOff val="40000"/>
                  </a:schemeClr>
                </a:gs>
                <a:gs pos="51000">
                  <a:schemeClr val="accent2">
                    <a:tint val="65000"/>
                    <a:alpha val="75000"/>
                  </a:schemeClr>
                </a:gs>
                <a:gs pos="100000">
                  <a:schemeClr val="accent2">
                    <a:tint val="65000"/>
                    <a:lumMod val="20000"/>
                    <a:lumOff val="80000"/>
                    <a:alpha val="15000"/>
                  </a:schemeClr>
                </a:gs>
              </a:gsLst>
              <a:lin ang="5400000" scaled="0"/>
            </a:gradFill>
            <a:ln>
              <a:noFill/>
            </a:ln>
            <a:effectLst/>
          </c:spPr>
          <c:invertIfNegative val="0"/>
          <c:cat>
            <c:strRef>
              <c:f>'SM Pivot Table'!$S$47:$W$47</c:f>
              <c:strCache>
                <c:ptCount val="5"/>
                <c:pt idx="0">
                  <c:v>Bandera</c:v>
                </c:pt>
                <c:pt idx="1">
                  <c:v>Gillespie</c:v>
                </c:pt>
                <c:pt idx="2">
                  <c:v>Kerr</c:v>
                </c:pt>
                <c:pt idx="3">
                  <c:v>Medina</c:v>
                </c:pt>
                <c:pt idx="4">
                  <c:v>Uvalde</c:v>
                </c:pt>
              </c:strCache>
            </c:strRef>
          </c:cat>
          <c:val>
            <c:numRef>
              <c:f>'SM Pivot Table'!$S$50:$W$50</c:f>
              <c:numCache>
                <c:formatCode>0%</c:formatCode>
                <c:ptCount val="5"/>
                <c:pt idx="0">
                  <c:v>0.59789999999999999</c:v>
                </c:pt>
                <c:pt idx="1">
                  <c:v>0.46500000000000002</c:v>
                </c:pt>
                <c:pt idx="2">
                  <c:v>0.50529999999999997</c:v>
                </c:pt>
                <c:pt idx="3">
                  <c:v>0.35220000000000001</c:v>
                </c:pt>
                <c:pt idx="4">
                  <c:v>0.47620000000000001</c:v>
                </c:pt>
              </c:numCache>
            </c:numRef>
          </c:val>
          <c:extLst>
            <c:ext xmlns:c16="http://schemas.microsoft.com/office/drawing/2014/chart" uri="{C3380CC4-5D6E-409C-BE32-E72D297353CC}">
              <c16:uniqueId val="{00000002-8B3F-BC4C-956E-02CA5A462FCE}"/>
            </c:ext>
          </c:extLst>
        </c:ser>
        <c:dLbls>
          <c:showLegendKey val="0"/>
          <c:showVal val="0"/>
          <c:showCatName val="0"/>
          <c:showSerName val="0"/>
          <c:showPercent val="0"/>
          <c:showBubbleSize val="0"/>
        </c:dLbls>
        <c:gapWidth val="165"/>
        <c:overlap val="-28"/>
        <c:axId val="569876895"/>
        <c:axId val="569882719"/>
      </c:barChart>
      <c:catAx>
        <c:axId val="569876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569882719"/>
        <c:crosses val="autoZero"/>
        <c:auto val="1"/>
        <c:lblAlgn val="ctr"/>
        <c:lblOffset val="100"/>
        <c:noMultiLvlLbl val="0"/>
      </c:catAx>
      <c:valAx>
        <c:axId val="569882719"/>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876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sz="1400"/>
              <a:t>Medication Adherance by</a:t>
            </a:r>
            <a:r>
              <a:rPr lang="en-US" sz="1400" baseline="0"/>
              <a:t> </a:t>
            </a:r>
            <a:r>
              <a:rPr lang="en-US" sz="1400"/>
              <a:t>county</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'SM Pivot Table'!$R$65</c:f>
              <c:strCache>
                <c:ptCount val="1"/>
                <c:pt idx="0">
                  <c:v>2022</c:v>
                </c:pt>
              </c:strCache>
            </c:strRef>
          </c:tx>
          <c:spPr>
            <a:gradFill flip="none" rotWithShape="1">
              <a:gsLst>
                <a:gs pos="0">
                  <a:schemeClr val="accent6">
                    <a:shade val="65000"/>
                  </a:schemeClr>
                </a:gs>
                <a:gs pos="75000">
                  <a:schemeClr val="accent6">
                    <a:shade val="65000"/>
                    <a:lumMod val="60000"/>
                    <a:lumOff val="40000"/>
                  </a:schemeClr>
                </a:gs>
                <a:gs pos="51000">
                  <a:schemeClr val="accent6">
                    <a:shade val="65000"/>
                    <a:alpha val="75000"/>
                  </a:schemeClr>
                </a:gs>
                <a:gs pos="100000">
                  <a:schemeClr val="accent6">
                    <a:shade val="65000"/>
                    <a:lumMod val="20000"/>
                    <a:lumOff val="80000"/>
                    <a:alpha val="15000"/>
                  </a:schemeClr>
                </a:gs>
              </a:gsLst>
              <a:lin ang="5400000" scaled="0"/>
            </a:gradFill>
            <a:ln>
              <a:noFill/>
            </a:ln>
            <a:effectLst/>
          </c:spPr>
          <c:invertIfNegative val="0"/>
          <c:cat>
            <c:strRef>
              <c:f>'SM Pivot Table'!$S$64:$W$64</c:f>
              <c:strCache>
                <c:ptCount val="5"/>
                <c:pt idx="0">
                  <c:v>Bandera</c:v>
                </c:pt>
                <c:pt idx="1">
                  <c:v>Gillespie</c:v>
                </c:pt>
                <c:pt idx="2">
                  <c:v>Kerr</c:v>
                </c:pt>
                <c:pt idx="3">
                  <c:v>Medina</c:v>
                </c:pt>
                <c:pt idx="4">
                  <c:v>Uvalde</c:v>
                </c:pt>
              </c:strCache>
            </c:strRef>
          </c:cat>
          <c:val>
            <c:numRef>
              <c:f>'SM Pivot Table'!$S$65:$W$65</c:f>
              <c:numCache>
                <c:formatCode>0%</c:formatCode>
                <c:ptCount val="5"/>
                <c:pt idx="0">
                  <c:v>0.40429999999999999</c:v>
                </c:pt>
                <c:pt idx="1">
                  <c:v>0.41860000000000003</c:v>
                </c:pt>
                <c:pt idx="2">
                  <c:v>0.43490000000000001</c:v>
                </c:pt>
                <c:pt idx="3">
                  <c:v>0.50739999999999996</c:v>
                </c:pt>
                <c:pt idx="4">
                  <c:v>0.4153</c:v>
                </c:pt>
              </c:numCache>
            </c:numRef>
          </c:val>
          <c:extLst>
            <c:ext xmlns:c16="http://schemas.microsoft.com/office/drawing/2014/chart" uri="{C3380CC4-5D6E-409C-BE32-E72D297353CC}">
              <c16:uniqueId val="{00000000-979A-0B42-B7ED-B7F4835FDB4C}"/>
            </c:ext>
          </c:extLst>
        </c:ser>
        <c:ser>
          <c:idx val="1"/>
          <c:order val="1"/>
          <c:tx>
            <c:strRef>
              <c:f>'SM Pivot Table'!$R$66</c:f>
              <c:strCache>
                <c:ptCount val="1"/>
                <c:pt idx="0">
                  <c:v>2023</c:v>
                </c:pt>
              </c:strCache>
            </c:strRef>
          </c:tx>
          <c:spPr>
            <a:gradFill flip="none" rotWithShape="1">
              <a:gsLst>
                <a:gs pos="0">
                  <a:schemeClr val="accent6"/>
                </a:gs>
                <a:gs pos="75000">
                  <a:schemeClr val="accent6">
                    <a:lumMod val="60000"/>
                    <a:lumOff val="40000"/>
                  </a:schemeClr>
                </a:gs>
                <a:gs pos="51000">
                  <a:schemeClr val="accent6">
                    <a:alpha val="75000"/>
                  </a:schemeClr>
                </a:gs>
                <a:gs pos="100000">
                  <a:schemeClr val="accent6">
                    <a:lumMod val="20000"/>
                    <a:lumOff val="80000"/>
                    <a:alpha val="15000"/>
                  </a:schemeClr>
                </a:gs>
              </a:gsLst>
              <a:lin ang="5400000" scaled="0"/>
            </a:gradFill>
            <a:ln>
              <a:noFill/>
            </a:ln>
            <a:effectLst/>
          </c:spPr>
          <c:invertIfNegative val="0"/>
          <c:cat>
            <c:strRef>
              <c:f>'SM Pivot Table'!$S$64:$W$64</c:f>
              <c:strCache>
                <c:ptCount val="5"/>
                <c:pt idx="0">
                  <c:v>Bandera</c:v>
                </c:pt>
                <c:pt idx="1">
                  <c:v>Gillespie</c:v>
                </c:pt>
                <c:pt idx="2">
                  <c:v>Kerr</c:v>
                </c:pt>
                <c:pt idx="3">
                  <c:v>Medina</c:v>
                </c:pt>
                <c:pt idx="4">
                  <c:v>Uvalde</c:v>
                </c:pt>
              </c:strCache>
            </c:strRef>
          </c:cat>
          <c:val>
            <c:numRef>
              <c:f>'SM Pivot Table'!$S$66:$W$66</c:f>
              <c:numCache>
                <c:formatCode>0%</c:formatCode>
                <c:ptCount val="5"/>
                <c:pt idx="0">
                  <c:v>0.62909999999999999</c:v>
                </c:pt>
                <c:pt idx="1">
                  <c:v>0.47739999999999999</c:v>
                </c:pt>
                <c:pt idx="2">
                  <c:v>0.53280000000000005</c:v>
                </c:pt>
                <c:pt idx="3">
                  <c:v>0.42730000000000001</c:v>
                </c:pt>
                <c:pt idx="4">
                  <c:v>0.67669999999999997</c:v>
                </c:pt>
              </c:numCache>
            </c:numRef>
          </c:val>
          <c:extLst>
            <c:ext xmlns:c16="http://schemas.microsoft.com/office/drawing/2014/chart" uri="{C3380CC4-5D6E-409C-BE32-E72D297353CC}">
              <c16:uniqueId val="{00000001-979A-0B42-B7ED-B7F4835FDB4C}"/>
            </c:ext>
          </c:extLst>
        </c:ser>
        <c:ser>
          <c:idx val="2"/>
          <c:order val="2"/>
          <c:tx>
            <c:strRef>
              <c:f>'SM Pivot Table'!$R$67</c:f>
              <c:strCache>
                <c:ptCount val="1"/>
                <c:pt idx="0">
                  <c:v>2024</c:v>
                </c:pt>
              </c:strCache>
            </c:strRef>
          </c:tx>
          <c:spPr>
            <a:gradFill flip="none" rotWithShape="1">
              <a:gsLst>
                <a:gs pos="0">
                  <a:schemeClr val="accent6">
                    <a:tint val="65000"/>
                  </a:schemeClr>
                </a:gs>
                <a:gs pos="75000">
                  <a:schemeClr val="accent6">
                    <a:tint val="65000"/>
                    <a:lumMod val="60000"/>
                    <a:lumOff val="40000"/>
                  </a:schemeClr>
                </a:gs>
                <a:gs pos="51000">
                  <a:schemeClr val="accent6">
                    <a:tint val="65000"/>
                    <a:alpha val="75000"/>
                  </a:schemeClr>
                </a:gs>
                <a:gs pos="100000">
                  <a:schemeClr val="accent6">
                    <a:tint val="65000"/>
                    <a:lumMod val="20000"/>
                    <a:lumOff val="80000"/>
                    <a:alpha val="15000"/>
                  </a:schemeClr>
                </a:gs>
              </a:gsLst>
              <a:lin ang="5400000" scaled="0"/>
            </a:gradFill>
            <a:ln>
              <a:noFill/>
            </a:ln>
            <a:effectLst/>
          </c:spPr>
          <c:invertIfNegative val="0"/>
          <c:cat>
            <c:strRef>
              <c:f>'SM Pivot Table'!$S$64:$W$64</c:f>
              <c:strCache>
                <c:ptCount val="5"/>
                <c:pt idx="0">
                  <c:v>Bandera</c:v>
                </c:pt>
                <c:pt idx="1">
                  <c:v>Gillespie</c:v>
                </c:pt>
                <c:pt idx="2">
                  <c:v>Kerr</c:v>
                </c:pt>
                <c:pt idx="3">
                  <c:v>Medina</c:v>
                </c:pt>
                <c:pt idx="4">
                  <c:v>Uvalde</c:v>
                </c:pt>
              </c:strCache>
            </c:strRef>
          </c:cat>
          <c:val>
            <c:numRef>
              <c:f>'SM Pivot Table'!$S$67:$W$67</c:f>
              <c:numCache>
                <c:formatCode>0%</c:formatCode>
                <c:ptCount val="5"/>
                <c:pt idx="0">
                  <c:v>0.44900000000000001</c:v>
                </c:pt>
                <c:pt idx="1">
                  <c:v>0.5575</c:v>
                </c:pt>
                <c:pt idx="2">
                  <c:v>0.55110000000000003</c:v>
                </c:pt>
                <c:pt idx="3">
                  <c:v>0.62980000000000003</c:v>
                </c:pt>
                <c:pt idx="4">
                  <c:v>0.47220000000000001</c:v>
                </c:pt>
              </c:numCache>
            </c:numRef>
          </c:val>
          <c:extLst>
            <c:ext xmlns:c16="http://schemas.microsoft.com/office/drawing/2014/chart" uri="{C3380CC4-5D6E-409C-BE32-E72D297353CC}">
              <c16:uniqueId val="{00000002-979A-0B42-B7ED-B7F4835FDB4C}"/>
            </c:ext>
          </c:extLst>
        </c:ser>
        <c:dLbls>
          <c:showLegendKey val="0"/>
          <c:showVal val="0"/>
          <c:showCatName val="0"/>
          <c:showSerName val="0"/>
          <c:showPercent val="0"/>
          <c:showBubbleSize val="0"/>
        </c:dLbls>
        <c:gapWidth val="165"/>
        <c:overlap val="-28"/>
        <c:axId val="569876895"/>
        <c:axId val="569882719"/>
      </c:barChart>
      <c:catAx>
        <c:axId val="569876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569882719"/>
        <c:crosses val="autoZero"/>
        <c:auto val="1"/>
        <c:lblAlgn val="ctr"/>
        <c:lblOffset val="100"/>
        <c:noMultiLvlLbl val="0"/>
      </c:catAx>
      <c:valAx>
        <c:axId val="569882719"/>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876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txData>
          <cx:v>Health Insurance Coverage Rate by County (%)</cx:v>
        </cx:txData>
      </cx:tx>
      <cx:txPr>
        <a:bodyPr spcFirstLastPara="1" vertOverflow="ellipsis" horzOverflow="overflow" wrap="square" lIns="0" tIns="0" rIns="0" bIns="0" anchor="ctr" anchorCtr="1"/>
        <a:lstStyle/>
        <a:p>
          <a:pPr algn="ctr" rtl="0">
            <a:defRPr sz="1600" b="1"/>
          </a:pPr>
          <a:r>
            <a:rPr lang="en-US" sz="1600" b="1" i="0" u="none" strike="noStrike" baseline="0">
              <a:solidFill>
                <a:sysClr val="windowText" lastClr="000000">
                  <a:lumMod val="65000"/>
                  <a:lumOff val="35000"/>
                </a:sysClr>
              </a:solidFill>
              <a:latin typeface="Calibri" panose="020F0502020204030204"/>
            </a:rPr>
            <a:t>Health Insurance Coverage Rate by County (%)</a:t>
          </a:r>
        </a:p>
      </cx:txPr>
    </cx:title>
    <cx:plotArea>
      <cx:plotAreaRegion>
        <cx:plotSurface>
          <cx:spPr>
            <a:ln>
              <a:noFill/>
            </a:ln>
          </cx:spPr>
        </cx:plotSurface>
        <cx:series layoutId="regionMap" uniqueId="{76A03E08-6617-184B-8FCF-5616DDAC1089}">
          <cx:tx>
            <cx:txData>
              <cx:f/>
              <cx:v>Rate (%)</cx:v>
            </cx:txData>
          </cx:tx>
          <cx:spPr>
            <a:ln w="0">
              <a:solidFill>
                <a:schemeClr val="tx1"/>
              </a:solidFill>
            </a:ln>
          </cx:spPr>
          <cx:dataPt idx="2"/>
          <cx:dataPt idx="3">
            <cx:spPr>
              <a:ln w="0">
                <a:solidFill>
                  <a:sysClr val="windowText" lastClr="000000"/>
                </a:solidFill>
              </a:ln>
            </cx:spPr>
          </cx:dataPt>
          <cx:dataId val="0"/>
          <cx:layoutPr>
            <cx:regionLabelLayout val="showAll"/>
            <cx:geography projectionType="mercator" viewedRegionType="dataOnly" cultureLanguage="en-US" cultureRegion="US" attribution="Powered by Bing">
              <cx:geoCache provider="{E9337A44-BEBE-4D9F-B70C-5C5E7DAFC167}">
                <cx:binary>7Hvbctw4lu2vOPw8dOFCkEDH1DyAZGYqdZd8f2HIkkyCIAmQAMHL189Ou8plu7r6TE/MiRMdZxSK
sDKZYILYa6+99gL874/L3x7b54fxxdK1vfvb4/Lry9p7+7dffnGP9XP34F516nE0znz2rx5N94v5
/Fk9Pv/yND7Mqq9+IQjHvzzWD6N/Xl7+x7/D3apnc2EeH7wy/e30PK53z25qvfsH1/7upRePZur9
aXgFd/r15Zte+eenF/f+wT+7ly8enjrV58r5UT16/OvL1+9fvnjuvfLr69U+//ryh+svX/zy83f8
aT4vWpiyn55gLMWv4oTymGOMvvzgly9a01e/XY6EeEUpJSJNifjyw3//7quHDsa/fl4eYIp/PZ0v
k3l4ehqfnYMn+fLvt2E/zPzrg/3jpVDOZF/XKjOn6b+5//K8v/wYi//495/egBX46Z3vwvXzcv2f
Lv0YDwKTCA/t0/O/vfiHcSH/ZGCIeEUwEgKJP0ck5UmaJCj+GpH09+X/GpGvs3nxZZnW3y/9HaCQ
rxD+U2h+Gv93QvTDW9+e/9s3/gtG8PL5SfUP//MRpHHKOEv419QCCPyUWjjGCWex+D1MXyP4dTbf
1vMvc+uvIvjT+B/C9TXJfngLIvjTiH/BCJ4/j+P/cPwoeoVicko19jXRIEw/x48ySgj7KQNPc/nv
R++H0T8E6u/H7ofP/wtGbq/a9tlZ9T9NoBA+kmIeJymE54e48Vc8ZYQLAQn5Nbm+5t23mfz3g/fn
W/wXIvjnQf+CYZQP/dPz+H+BQ1OCGVQ7CNeXn59iKV6hFKME4d84lv4Y0t9m9d8P6M83+C+E8+ch
/y+C+ddq55sYzB/8Q/FFRX4neP7x1d+V0k9D/1r9fUuws6dfX4LApClLvhdCpxv9kIJfxcfvMfxx
1POD87++PCnSGGOORcwg5inHcMP5+csl+IZXGBOSJCxGjKQ0fvmiN6Ovf30JciohKaCIJgCn00de
vnBm+u0S4glFIgadyykV/Ju4vzHtWpn+26r89vpFP3U3RvXewY3hRvbrx07TZRhxxgjBPKWnP3kM
07OPD3fQQMCn8b9hhvrZKRSOZNzKeZRRHZM9T4Ubm8zH3TtEhljnPDETLdKIROKxj2ypJVmMRkXg
dUqy1Az+Nop6lU8UX3FWhiJQZhbpm567A0sFHRrptsaiYgi6xUU86lbvqgEv9U7w3phz2hmzfeBd
Ne7FqFG3+15J//Dgj8auo6rq3xqbby//47Xp4PeLtP7jzVNf9Mer/bM5kav7+UMngH771B/y/ASI
b1r9J5h9ba7+AoP/8OI/A9BYAIV8a6H+BNCvSulPAP0y6neAQn1BIPwSnMSMnRD6DaBfsEsh2BTQ
SzFhP+BTnKgMQb2KBSIwi+/wCW8wAbhCCAtG/xl8xuhP+ExA01AmYgHiM4lhdt/jM+jeVKlO7XGb
LScZrbiPC5xqkzyWTqlWhtH2uMDdGlCR+HFo8nE1Kb1b2YBDXtH5TdSRKC/X5HGzXOVm7kZJrEqz
Na0Oq9d3oqXJHtP5YeoQzoLXF6bqJrku/roSoTyDr7kMqYiyaAhqPynE0+uSxo452Selu22WPiFZ
p7sGFd2X5KCiEuJR152nRYQXineqFAO9M349J0InapT/C+8T/0Kz/4/gfRKTfwb3acwf4BY4TWIE
0EGUYQb09xv7ArjTU6VOWQwkRwWCS7+x70mLwWvCY/ASSMooSOk/0A0ZAj0QJASgkrLfuhqwVn4g
oT9e/8C+oO1+Yl/IPALAFpB8PE1P7Pwd+zJbh4Z31h9bM8Vu3ysy2jPV6KTOolj5NF/6NaxPBqut
va457aRqV1/vt5biTVbalc07sSbVamWzqKSUJZ7qd51efXqkc7vSzNDO2pxNXX2H4igMGe0iFRcB
k8YfgvOEvW/rGm3HoY2mWtK4EnKbq3I0MvRk6rL/BeoXoGII3V/z8DfN/Ge0ngb+gVYAASAVozQ+
1WQg3D/QSlEMjTn037GAa2Bs/YFWsFaApTlNEegF+gcXA5AxjQkVWABPg8CI/xkuPpH6z2gFlSA4
QZQn7IvV8z1aN83iKd3IfKxEidrrFgrx+uQqOtlzgvou65elnm7Tmg2XJYoTv7PTTMob1fAK72GG
7bFnpPZXggZ3TZUI/KHUUZteLGQejBTUDO5sFelU7TcT0qzaBjTs1y9Yr7/gvjqlwP8i8oRIeiql
f43I32T/n/D4ZdgfeExTsPQQ5wAjMBYAqn/gEQgVk4SRE2S/Z0/QriANkhOOY9AM4MV+z56M4UTw
BBpdQSj/p7TBiYZ/xmPKKdB3IkA/A4n+yJ4+Tjq36OCOqlOHSfVpNjM7yvVU5ksjHiElojwi8xtF
DAl5EEiVH92EuzPedWXu6yp0WqKvbBefmG/8QoLdF0Kcv5Dj/IUoiemSCyK6qO7lglbhDtMXgZue
tC5Z6VV5Ur/iqyjwXxXCSSykZRxlfKguwSUuzxZQFP1JWkygMaY14AyB6uAn+bGADvn/Edff45NS
HAMj/jWmf3D3T+3NbyN+hzN9BaT1Axv+DmfoyV8lp1qPoEETnJPv6DV5FYsELpEkjsFhE9/Bmb3i
lLGYAzH/lgS/6/3/ghjA0MD9BGhIF7DwREpimBAQ90+ARj6CCm0MOpsHMr4LUZxK166PfCHt1Yaj
oagj7OTSGX2XzvzSORveJ6EZ7q2J7gc0uuO0JrUceLpdxmaKztaSJuU+mKa+mfohepjSFHg2MWg4
xLxMawkivnI3fcpWehvHSpNORn2L07MNj5xciXhD5o1rBzI1MtKboXurvbWX3I4obTIU5m1ZpBbB
d7EsS93Eu22rUBqkncdxeNPy3rNFpn3X4mMtloTIgZTCF2mNYrer25jYo48r1RLZ9BpaaLmQdRWF
6poNH1OzkrfxWrlBy81gw6AnLRe+5yRd2dmkDEOl1KtKm9flGkVTkNAahCGvDTMPTV/ypyppqjTf
iFvcUIy1QSHJuEsVul+2sbFAAi0IL70Ycs4R3Vw2JaI+Lxu8hWz2KXO7gJomFJtpVp5z0xy6ytgP
C+yJdbLtqT800cKLGQr3hzWwWHJa1Qfl1H3VthaCNTWXA+nNoSHz28Youm/83Ejcieqg56re5NBV
9Tu1qLkq1qDOUr5cmng8r+dpeueqrs+m1t3Qbqkr2QdhZaiSR7+Usxyn+cPWMJeRQWR6oWfVot8u
wfdyFbg5ch5/gg28saClnu43PkG7skXdfoIljWhvJEvtvHdpne446fewoXYXNvU2acln0yp/vjkz
S6Grq60e0qyb/AfTuWMXTH/QXtk8VTRfto5It9rk3FqEd+Ow3dRVZ6Qm+q1FERgCY2QK3YXnRPXJ
ZZds5c0sTCIdWiIppqmUjpa5Xie9j0OM5bKFa9LQJA8hLFmFyzaL51BflFM7XnI/kwL0PDpLjVK7
ftmYnKKqzjY38E9qImHfBaY+8XpYjsu4roUdWHRX2TWWfVM9l7Q01yzy98yr5b7v1naPbKdkr6w6
9DpJJDR3iaRmZZHs2bTzoMbOgBfq3TgSsas6FmesjsQ+JPOzYbo787U3eQncIXUFFSgrF/XJ0Nhk
gfVdUVVjJQXqXG5Ah0vX+zVjW5RIhkJb4MgpycnyGrMeQenRb6O2PNu2fpads4NkPnrH1hJJqpfm
WA9MZJGN1Wc6sfHjtKVZg71s9Bxr6cKQxHJakb7ogp7Ok8RDxk8jH3Iab9Fn45OeygB1nkmTclTl
YxO2NVu7JToQjaa7FYc5vW9jbW8SRLpeDuWorqDlTnbUKF6UaZm6DLdT89olnc88wlu1V40hx36q
xi5bqYdvA2DpTZazf5zagWaoDOGmmTW01QFgAe10iyVflvVpsECqRZXG63Hyqj8QP6+z2HuA1pJF
a4KWbIDZamnc7D/jYZiVrObS7pJlmurPa+ME5Noshk3GaLDzFeHMfXAM0EJkHdfbDocOnde96Paz
4jarh4jsETHwZHo+S9cm2ae1AZZYZpIZVEUFo2GS1G6VRHagRSm2dj9UpZKEb+8XHIu3qbLLVdtE
D5BS78imkOxbbYpu8EcfDfFVg4jOx5Y0532knkrHx1yB1fC2G5vWyMQydUlGqPuymzaab7jDN0NX
vhlaorkUYMNc2Lg1Ryz8DgReuAiTsncxFdG9jl36QDqm8kqLIds6MTZyqmpI43khpChNv+zWdkWX
Sbmawpfe5ZX3/qp1tSngPv3ORGjdj6es1XGZ3HZboLtyYEsRDW29T9tw09axKtTqDjNGNZGl3061
ZONyLZP+dqbrh34y7BCHTjyOxN2mS1zP0mkaDpT798naQH+KUFQQGs7iFvNcT9CuSI+t/1yaOC6a
yEfn68TqHQ8Tznu0icKaRcm14tWujDHwAV+v1Mz19RahcLkq0ch+ndJc9QuRi2sgtVIyFT4m1b4W
8QL6jfBMNM0kLR73a1SNwMH+UkzAWhtdVymIACT6pT/zOmYymUcmKzzfTXwjUnOjCxODDoRnE4dh
WfbROoizEYUyM3hBMk1E97haEwoUUZ9NOIpy6/SQN51pSwntknstVCNyyvWaD3ErcueHMxGJSo6R
/bwM6ZtOpabYxDztEOwtZfMqNmjwY1PUPTig09Qtx0gPT0Fvl60vp3O8tC204WzIWpL21wSUyQVZ
ILA9WpvdrDw62xhLDhF4q3KwvYZmvVcZr3QrIw7PPOmmlaTTwHdD8nHb0Cp7nuKi1v4jMVqfM1uW
Eq99K0s6r9KuDb4ADLi9U3GdzVp/npJW7Ba7faws3FVvArisWVl5WRpcEhkaoH4tqk+dxXOGWj/e
lJqUWR2wu5pjHqC4EysTVH0wmH22YniOvWp3LQPBEJb4XTdONbhmbnjbcrjVNsajtNPiP49TTLLG
NTqPgURl6ub6xrC2uRXE2DPEyXYRtIdlSPXHqStRDmRqgLVVeMdXAwXD03ulkj4L1TKBL8KB1xPV
fiK9B5uOrOZsirtk14R0zXoR9TvXbN0FwWQu/LrFWaDrJ1eXqwwkSeUsYA5zrXWBxMDfOkS2G02d
gQXdBEtknU5LDwtmYfrgHTYfIO21v/Rzz18PKYOxFK3341SeJe0yZ1ErqtvJtfMN82XzIW2Se5Yk
c2ba6iomxh3oxCuaLXVjC+ZKWOha1fEbwfScLSyB7sbzIt5KcBwHl1YQ6TCv+TZ0q1RJEDirDHli
/dKzfIU4g9OJzXXAmz+gbUkP6cL4x1k79GFCy2NjS3+9IRo1RQh1ODTW02vWJaHAG7iawKzWB8nq
NRMkiFqWjAEiUHc3cMHu5hU5lAFrRiAxiCUZi1372Y1wfueUqBXENEXIyDUdk721mEHK9Ik3h9GJ
bcomAmV+rei9VeuUpR5dcI6a9w6avU99NRzbuS63vDF1lQ0VfWoTx+77RJFHXDVRl23QYWoZqWk5
s7MZB6l03Uz5wtblEbW8za2Z3P02j8NZCeR5Geqo3Ys+udmS/rw0KZhrAcrBcsDR1gCck5A+lVXa
ZTVx6bXwTL2DZjK+xJNi+djNbcEUtZk1dmvzcUi7wnhq7kYajypbYSmuFk14LVFpmEy9nap8G7nv
8rC49brnqt1XeGx2ZTr7HU4xKSzMa+/HJNo3rCm7/ZC26h2wmX4HJW56384LuteNLw+oSdUZYjMo
3nJIjkMfokaqyME2zJrM7duKqGY9D9HaSbHV41FEBBKiRrMurGrFkQxjyOpuwVoucW/zJFSo2JAb
b/22+HeIb9MTs3M4cGfEuWkafx1X9fjGUDZqyD/T+JwOSa47VlsJ6mp7K0bfmQbaBze/rjAwbAZ9
0iTyTViayLi1ayhUA/lwLnjcdQUv2+TNXPIteV/pSG154AtUVj7FAhJxXLxcx2SpiljHyVVCdf0h
pHMSgViZ7tutX3Hu6j66bPtFfSg71u/Gkndx3m1LezZNPcob3lRcxrGOuHTdDBtX5VLeBvjoYemA
XsdO3M8daGPXD9OnvutNHtVps0v8Vp2PPUjStg+Dl74L3Wtcz2CFopTsZ97pi8a4Ybd2vs5NNbSZ
jbbWSTZatptxP9+2MRvHnG1lJ5ugdBEaPF10/TbJmDT9YUqX6oZYWq53PG1Gc71U9cJyUS1oSHTG
04SAWOhsLVbH5TQRYt0TyE3Fp0rqdJjje+OrRDugsdXwdHSHRtSdkHOzhu28XcBiSFyDi3az/ZhT
VwOPLrxdQDol9ODrhL0jXHVTDr6uTQ+jhlz8JBJe5ihqyupChaAGCRAem4Lwas4TMgWb6SidgX38
aC6Cj+xhcgLfLYOHXgAP0X5jSZ0Hv0bHYQbTegRM5pOn6sI2TGUlmdLP3WjiR9TreJOjGn2zXzr7
2mlRqg8Yx1PWxWK+9JCPkrttY3niOH823FaHZOpAgmNfR9mgxvTt1syoUAmwcyEc7Bw64rYHBML6
fF4tky30xya1aG/gtseNwHaktcq+r5e4u5tnzI6bVXNGuhis8BpTK3Hd0QL8cy8NKkEdDNrtwUrC
2Tg25iqOhy6nMMc3DlRk4ZdFZFuPm6KCWgfifFiLhYy+mNr0LLJ9yA007ne+UmIHe5fkgcVLfOj0
aGWpgZnAKOUyVabeq4qGfDSMX1DVJRBeV8+fWhGFfUvia7rU4gn143WAmcjRI5JZQtbDgNsBpNRU
XWhoaRcJm81zAbgZdlYsrBhWDf0NgBJJ3Ki6mMuuLkQLZbxcIv3RgaaXRqTdIVIlzaMZKkk/Jz2X
HA6HZhGK1ixuKN2ZMu5kL9Lo2tNtvbNzfZgW3V4ueuozVvV0BAUetUW71vWztUl8WZawA5fboTqU
JoLcdUD8k22yta3bbBvbrhi1D1B05vW29khchaXSRdOr5ACbYKwgLQLCdMYcFcI3nHdBOucWk022
enBp3+S9gR06EHYDv9LRMGZLh3SB2zKWTSvohwp2fySdHZjPnaq7D5F1HwaaalkHvo/ZgpE0Njyh
BQorV2g7W7uxhfWbJiUD85Nc+qrNVk3BfUirJE+29oEJWhcBoiVJv7y3HJqIiufrNjz1TfveNeGE
twmZYvK9NnKhtIAjdUS2SpTHRjn2oN1Syq5CSQaaGaMs6pemLUYCNa+Kl+HCJE0PaHHpHiOdZmSM
1UVbVfoG/AeE8ileJl4Ei8KV86C3GxRIPpzsn4U7eyaGoS22OWyHquHoee6hRWt8Ew5d7Kd8jgZy
2/gUHAE7Pvp68ce0U41EXKdH2OTK63q1Z9wmAxTgSB9J2oXbTdfVrlLDJ+jXQIqtvVrzeGu6s36y
QWdVcOu74Esnwe+5pLQr34KUeq2iYcjS0afndULnbFg2EI6mPivnbXCynqIx78P0UeDhcsYrlXVD
3vYRUF4T4nhnk5GDX0v5u3rBnaTD2OfgRIeMTCV7vRnNJNs0Oe/X+kJF/QdvU3dYXX0/JvgzbFqD
/ltBHfWV7e9rQz7QGrdnNPTxk2PtmKNqpLmNurcLWMifre2ibVf1PPESXA8Q34uF3a4t6e746lEl
TdXg3Ftefgxo0kEuIYxgUKzz3YDxZmTLyxJsJz/PO+biVYH47zD0OAvb64mKOziCwby0YAon8Hhl
Okk+1j6CTOiKBOnxSHqQkpuqFmh1yhxCZdNL3TB7HZIYhDXWkZFk0wrLhGxtDycrWuyKCdX26rR/
eAZ/wCXd88+kIndxY4A8uKqPwiJ9XBkUV9jBfiy1nYa9jnRVLMkUyzRtupy1y3FTqYZUx29HKElZ
i72VEzl5gbavslVMqUxxEk45ASpPYbYnDJRw5QhQQrKMYT40ZjqkYfhY8e24AOCzVll0pqvoshQO
tE7LhqIZ0qPFwe9mqtMi1Ul7tAzsv0Egl/Ug9TNQpiQr4+FirMKtaNwT6hQgvlxZIZb+dohtn4Mx
k571sSYyjU57nWgFA3HrouuZxO8Ujt25LyObz2Oisqql/b5GtiqU6fBhaaA5G9nkznpfIXAuvJFI
syc7l+J2ihDYcOWsstqsH3WFwTnzK92lelSy8fRTyQK+nznTebKs85g1k5mfmUvDPXAfkXCOZ8xS
NEzHcQAzCuEmw2UUX7Yjj8BnUYoUI9L6IJL+Mvaty8qNxlNO1CymIq1wl8oG1fo4QH3EYjM7rVb7
4LAxH+BgDu1yHW3boyZ1uWR41dGDSbrxOkVtdGig4I2Spuly4LoZL1INLRLsCDZ1vqjqOEZxVdBu
XT+BzoLUqmz3oBrMr81My8vN19NjpJLP1Yhho1jUkTsOYEPfbktcZkylc59ZheY3fGHTDSF1vF2N
CzdWzmln9uCCdrUUntp820Syw0bhNE+0WnJLVD9malvtTllSQ79QRldYjSxkDIrBQZXh9VqxN6AQ
2P1QVgaO/Kz+AHmwFsnoMDRX/O3ME2D4uif3FWpt5mp6zbErH7qlj7KmK3mG4YSUylto0qPzmYCo
uWh7sFYHH+pz0BB+2VXJaLKxUcl0jHvgH5l4ZJt9Vc7LySRqazmDFwaapkuw7KG5AXk3G8uyNDHj
29HGw/kwcB5kbWBDTE4IPL7VNmW2Ai98SMwi6NWsGHod4AZJzodpezdp30pI4xJMIzCoa1n1q7uE
zdDpIgX0DBmys9/PQ68uNmvtmEPBEtKPUwWKaZ29xMR3Hsr8SQkBy3zodJJ+jMeaQ2pPsDtveW3k
EC0DiFb4LxG9rKI2ZDGnyz2brAfzCWmbSGjDOEQiEm9b4qonVldNlfdVWS05eGrr3arDojMKiVZs
w7IqEPTQeC8ESjRI0M7mgdrPM8jrArYIbtcIZP3mEnS0OvE5gy3cfaXK4XapAnnXNKDAczhR0UG/
zvCNG+BogmyHwO8cG6GeApeZm3aLwjs4vzAdaT2AL9Ntgl+Oa+TfaRuhK9TN655YODMHzaujtw52
GO9EVEL7MuJSnEdRTT6trdJH73i4J4SCGbqQCbLU9ECrsmO8J6AZ6zpXzDWQlHMMFWuawRWUdBRV
cwUOv4d6IkbanjeYrGznk5lBpLumKP1YNfmi3c1WubiRyWpJQcGGeo22tDo2MVBl39br59Z2+EOJ
HQi1LfE8B6djvKqFUJWsGjW8mxJmdnMEVbcyMRQzgFQOzY4qUOWavY1mjiRYo+djuaRnYUa+sC7R
Fxb3vQNlj9GF2cz8Bk7J+QVYVnV5Hc1xloxxCXTio1urB3vF1pkfuhpXhQub3c8OxRm1GlASjbO/
5G1H34N7G0ERm+1rBPruYjTDvJs8qH+wM1NwaaL6bq2bkHFRBTDtTZNV1nWXkxePUcC4AHIqD0nN
fB6tG74UAVKDNqQu1EDPTI35Tb8ky9m8snBMonSbZVK2eeyh65hAMWbgN49HV4vpMhpTfcET8ann
Cy5CuaJdw9eHau3qjMQaOgPegK2Iyw68snF9Gyla7tIR14UlG5yWAqDv62BdFsaVnGlnwLMxul8J
GG1bXtMF5wkcn5CeGdCyaBs/qDZeM2gVtsM6LskGhcxNNzw14ANj0bY5nDkI7d3CapWvNRSbhmmj
wc8K+iJKh3xmsH0DHisGpWHqHdZ8k8JsV0xv8D4qbx1d1uvZ9+ADB/1WOPKeVkDWLOoLFdMtB6fk
QfRjIkUFGx7zXFe5i1qU92lkdgTr+DDH3T6umruNW2gV4BReJiYEx3eq7ZrWisq2Gd5ZNzQ3STUd
yogcQFj5fdji8DFaYBuE0Og9hUMjO7SBQl6GSO1tgEK98OmhE81wO0/D7WRIu0pkOJR2fGoE6za6
5lSsWYlIfTb0iFzEIfpPpZjompf65hvlFTkVAct/p0zgNBhwoMfSJKKk3LTUKT23wqesoKDCsyin
MJwmE9K+sD1t6GswkZdg2tFgoSZ0ETLWZZzwJbUgWfBa2hDgWGsJcE8brtXIuBTBJoixG0TK0k9T
jLXJYDvBDsJrDmI7HUm7toDz7khBRJ7/MNe9YpqD1+2QDRDwldaYy1/JCQPi9z0NfBgQWhBBjP+B
mxIo2lE58KEAXDiBnhIwVooSExJAc5CCgpQdVIMyDDAWIZITBkRsQxqMnsdc70ay54HFIcnbd4gN
CiKKTui+AvCebzsAAAAA//8=</cx:binary>
              </cx:geoCache>
            </cx:geography>
          </cx:layoutPr>
          <cx:valueColors>
            <cx:minColor>
              <a:schemeClr val="accent3">
                <a:lumMod val="20000"/>
                <a:lumOff val="80000"/>
              </a:schemeClr>
            </cx:minColor>
            <cx:midColor>
              <a:schemeClr val="tx2">
                <a:lumMod val="60000"/>
                <a:lumOff val="40000"/>
              </a:schemeClr>
            </cx:midColor>
            <cx:maxColor>
              <a:schemeClr val="tx2">
                <a:lumMod val="75000"/>
              </a:schemeClr>
            </cx:maxColor>
          </cx:valueColors>
          <cx:valueColorPositions count="3"/>
        </cx:series>
      </cx:plotAreaRegion>
    </cx:plotArea>
    <cx:legend pos="r" align="min" overlay="1">
      <cx:txPr>
        <a:bodyPr spcFirstLastPara="1" vertOverflow="ellipsis" horzOverflow="overflow" wrap="square" lIns="0" tIns="0" rIns="0" bIns="0" anchor="ctr" anchorCtr="1"/>
        <a:lstStyle/>
        <a:p>
          <a:pPr algn="ctr" rtl="0">
            <a:defRPr sz="1200"/>
          </a:pPr>
          <a:endParaRPr lang="en-US" sz="1200" b="1" i="0" u="none" strike="noStrike" baseline="0">
            <a:solidFill>
              <a:sysClr val="windowText" lastClr="000000">
                <a:lumMod val="65000"/>
                <a:lumOff val="35000"/>
              </a:sysClr>
            </a:solidFill>
            <a:latin typeface="Calibri" panose="020F0502020204030204"/>
          </a:endParaRPr>
        </a:p>
      </cx:txPr>
    </cx:legend>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tx>
        <cx:txData>
          <cx:v>Health Insurance Coverage Rate by County (%)</cx:v>
        </cx:txData>
      </cx:tx>
      <cx:txPr>
        <a:bodyPr spcFirstLastPara="1" vertOverflow="ellipsis" horzOverflow="overflow" wrap="square" lIns="0" tIns="0" rIns="0" bIns="0" anchor="ctr" anchorCtr="1"/>
        <a:lstStyle/>
        <a:p>
          <a:pPr algn="ctr" rtl="0">
            <a:defRPr sz="1600" b="1"/>
          </a:pPr>
          <a:r>
            <a:rPr lang="en-US" sz="1600" b="1" i="0" u="none" strike="noStrike" baseline="0">
              <a:solidFill>
                <a:sysClr val="windowText" lastClr="000000">
                  <a:lumMod val="65000"/>
                  <a:lumOff val="35000"/>
                </a:sysClr>
              </a:solidFill>
              <a:latin typeface="Calibri" panose="020F0502020204030204"/>
            </a:rPr>
            <a:t>Health Insurance Coverage Rate by County (%)</a:t>
          </a:r>
        </a:p>
      </cx:txPr>
    </cx:title>
    <cx:plotArea>
      <cx:plotAreaRegion>
        <cx:series layoutId="regionMap" uniqueId="{76A03E08-6617-184B-8FCF-5616DDAC1089}">
          <cx:dataPt idx="0"/>
          <cx:dataPt idx="1"/>
          <cx:dataPt idx="2"/>
          <cx:dataId val="0"/>
          <cx:layoutPr>
            <cx:regionLabelLayout val="bestFitOnly"/>
            <cx:geography projectionType="mercator" viewedRegionType="dataOnly" cultureLanguage="en-US" cultureRegion="US" attribution="Powered by Bing">
              <cx:geoCache provider="{E9337A44-BEBE-4D9F-B70C-5C5E7DAFC167}">
                <cx:binary>7Hvbctw4lu2vOPw8dOFCkEDH1DyAZGYqdZd8f2HIkkyCIAmQAMHL189Ou8plu7r6TE/MiRMdZxSK
sDKZYILYa6+99gL874/L3x7b54fxxdK1vfvb4/Lry9p7+7dffnGP9XP34F516nE0znz2rx5N94v5
/Fk9Pv/yND7Mqq9+IQjHvzzWD6N/Xl7+x7/D3apnc2EeH7wy/e30PK53z25qvfsH1/7upRePZur9
aXgFd/r15Zte+eenF/f+wT+7ly8enjrV58r5UT16/OvL1+9fvnjuvfLr69U+//ryh+svX/zy83f8
aT4vWpiyn55gLMWv4oTymGOMvvzgly9a01e/XY6EeEUpJSJNifjyw3//7quHDsa/fl4eYIp/PZ0v
k3l4ehqfnYMn+fLvt2E/zPzrg/3jpVDOZF/XKjOn6b+5//K8v/wYi//495/egBX46Z3vwvXzcv2f
Lv0YDwKTCA/t0/O/vfiHcSH/ZGCIeEUwEgKJP0ck5UmaJCj+GpH09+X/GpGvs3nxZZnW3y/9HaCQ
rxD+U2h+Gv93QvTDW9+e/9s3/gtG8PL5SfUP//MRpHHKOEv419QCCPyUWjjGCWex+D1MXyP4dTbf
1vMvc+uvIvjT+B/C9TXJfngLIvjTiH/BCJ4/j+P/cPwoeoVicko19jXRIEw/x48ySgj7KQNPc/nv
R++H0T8E6u/H7ofP/wtGbq/a9tlZ9T9NoBA+kmIeJymE54e48Vc8ZYQLAQn5Nbm+5t23mfz3g/fn
W/wXIvjnQf+CYZQP/dPz+H+BQ1OCGVQ7CNeXn59iKV6hFKME4d84lv4Y0t9m9d8P6M83+C+E8+ch
/y+C+ddq55sYzB/8Q/FFRX4neP7x1d+V0k9D/1r9fUuws6dfX4LApClLvhdCpxv9kIJfxcfvMfxx
1POD87++PCnSGGOORcwg5inHcMP5+csl+IZXGBOSJCxGjKQ0fvmiN6Ovf30JciohKaCIJgCn00de
vnBm+u0S4glFIgadyykV/Ju4vzHtWpn+26r89vpFP3U3RvXewY3hRvbrx07TZRhxxgjBPKWnP3kM
07OPD3fQQMCn8b9hhvrZKRSOZNzKeZRRHZM9T4Ubm8zH3TtEhljnPDETLdKIROKxj2ypJVmMRkXg
dUqy1Az+Nop6lU8UX3FWhiJQZhbpm567A0sFHRrptsaiYgi6xUU86lbvqgEv9U7w3phz2hmzfeBd
Ne7FqFG3+15J//Dgj8auo6rq3xqbby//47Xp4PeLtP7jzVNf9Mer/bM5kav7+UMngH771B/y/ASI
b1r9J5h9ba7+AoP/8OI/A9BYAIV8a6H+BNCvSulPAP0y6neAQn1BIPwSnMSMnRD6DaBfsEsh2BTQ
SzFhP+BTnKgMQb2KBSIwi+/wCW8wAbhCCAtG/xl8xuhP+ExA01AmYgHiM4lhdt/jM+jeVKlO7XGb
LScZrbiPC5xqkzyWTqlWhtH2uMDdGlCR+HFo8nE1Kb1b2YBDXtH5TdSRKC/X5HGzXOVm7kZJrEqz
Na0Oq9d3oqXJHtP5YeoQzoLXF6bqJrku/roSoTyDr7kMqYiyaAhqPynE0+uSxo452Selu22WPiFZ
p7sGFd2X5KCiEuJR152nRYQXineqFAO9M349J0InapT/C+8T/0Kz/4/gfRKTfwb3acwf4BY4TWIE
0EGUYQb09xv7ArjTU6VOWQwkRwWCS7+x70mLwWvCY/ASSMooSOk/0A0ZAj0QJASgkrLfuhqwVn4g
oT9e/8C+oO1+Yl/IPALAFpB8PE1P7Pwd+zJbh4Z31h9bM8Vu3ysy2jPV6KTOolj5NF/6NaxPBqut
va457aRqV1/vt5biTVbalc07sSbVamWzqKSUJZ7qd51efXqkc7vSzNDO2pxNXX2H4igMGe0iFRcB
k8YfgvOEvW/rGm3HoY2mWtK4EnKbq3I0MvRk6rL/BeoXoGII3V/z8DfN/Ge0ngb+gVYAASAVozQ+
1WQg3D/QSlEMjTn037GAa2Bs/YFWsFaApTlNEegF+gcXA5AxjQkVWABPg8CI/xkuPpH6z2gFlSA4
QZQn7IvV8z1aN83iKd3IfKxEidrrFgrx+uQqOtlzgvou65elnm7Tmg2XJYoTv7PTTMob1fAK72GG
7bFnpPZXggZ3TZUI/KHUUZteLGQejBTUDO5sFelU7TcT0qzaBjTs1y9Yr7/gvjqlwP8i8oRIeiql
f43I32T/n/D4ZdgfeExTsPQQ5wAjMBYAqn/gEQgVk4SRE2S/Z0/QriANkhOOY9AM4MV+z56M4UTw
BBpdQSj/p7TBiYZ/xmPKKdB3IkA/A4n+yJ4+Tjq36OCOqlOHSfVpNjM7yvVU5ksjHiElojwi8xtF
DAl5EEiVH92EuzPedWXu6yp0WqKvbBefmG/8QoLdF0Kcv5Dj/IUoiemSCyK6qO7lglbhDtMXgZue
tC5Z6VV5Ur/iqyjwXxXCSSykZRxlfKguwSUuzxZQFP1JWkygMaY14AyB6uAn+bGADvn/Edff45NS
HAMj/jWmf3D3T+3NbyN+hzN9BaT1Axv+DmfoyV8lp1qPoEETnJPv6DV5FYsELpEkjsFhE9/Bmb3i
lLGYAzH/lgS/6/3/ghjA0MD9BGhIF7DwREpimBAQ90+ARj6CCm0MOpsHMr4LUZxK166PfCHt1Yaj
oagj7OTSGX2XzvzSORveJ6EZ7q2J7gc0uuO0JrUceLpdxmaKztaSJuU+mKa+mfohepjSFHg2MWg4
xLxMawkivnI3fcpWehvHSpNORn2L07MNj5xciXhD5o1rBzI1MtKboXurvbWX3I4obTIU5m1ZpBbB
d7EsS93Eu22rUBqkncdxeNPy3rNFpn3X4mMtloTIgZTCF2mNYrer25jYo48r1RLZ9BpaaLmQdRWF
6poNH1OzkrfxWrlBy81gw6AnLRe+5yRd2dmkDEOl1KtKm9flGkVTkNAahCGvDTMPTV/ypyppqjTf
iFvcUIy1QSHJuEsVul+2sbFAAi0IL70Ycs4R3Vw2JaI+Lxu8hWz2KXO7gJomFJtpVp5z0xy6ytgP
C+yJdbLtqT800cKLGQr3hzWwWHJa1Qfl1H3VthaCNTWXA+nNoSHz28Youm/83Ejcieqg56re5NBV
9Tu1qLkq1qDOUr5cmng8r+dpeueqrs+m1t3Qbqkr2QdhZaiSR7+Usxyn+cPWMJeRQWR6oWfVot8u
wfdyFbg5ch5/gg28saClnu43PkG7skXdfoIljWhvJEvtvHdpne446fewoXYXNvU2acln0yp/vjkz
S6Grq60e0qyb/AfTuWMXTH/QXtk8VTRfto5It9rk3FqEd+Ow3dRVZ6Qm+q1FERgCY2QK3YXnRPXJ
ZZds5c0sTCIdWiIppqmUjpa5Xie9j0OM5bKFa9LQJA8hLFmFyzaL51BflFM7XnI/kwL0PDpLjVK7
ftmYnKKqzjY38E9qImHfBaY+8XpYjsu4roUdWHRX2TWWfVM9l7Q01yzy98yr5b7v1naPbKdkr6w6
9DpJJDR3iaRmZZHs2bTzoMbOgBfq3TgSsas6FmesjsQ+JPOzYbo787U3eQncIXUFFSgrF/XJ0Nhk
gfVdUVVjJQXqXG5Ah0vX+zVjW5RIhkJb4MgpycnyGrMeQenRb6O2PNu2fpads4NkPnrH1hJJqpfm
WA9MZJGN1Wc6sfHjtKVZg71s9Bxr6cKQxHJakb7ogp7Ok8RDxk8jH3Iab9Fn45OeygB1nkmTclTl
YxO2NVu7JToQjaa7FYc5vW9jbW8SRLpeDuWorqDlTnbUKF6UaZm6DLdT89olnc88wlu1V40hx36q
xi5bqYdvA2DpTZazf5zagWaoDOGmmTW01QFgAe10iyVflvVpsECqRZXG63Hyqj8QP6+z2HuA1pJF
a4KWbIDZamnc7D/jYZiVrObS7pJlmurPa+ME5Noshk3GaLDzFeHMfXAM0EJkHdfbDocOnde96Paz
4jarh4jsETHwZHo+S9cm2ae1AZZYZpIZVEUFo2GS1G6VRHagRSm2dj9UpZKEb+8XHIu3qbLLVdtE
D5BS78imkOxbbYpu8EcfDfFVg4jOx5Y0532knkrHx1yB1fC2G5vWyMQydUlGqPuymzaab7jDN0NX
vhlaorkUYMNc2Lg1Ryz8DgReuAiTsncxFdG9jl36QDqm8kqLIds6MTZyqmpI43khpChNv+zWdkWX
Sbmawpfe5ZX3/qp1tSngPv3ORGjdj6es1XGZ3HZboLtyYEsRDW29T9tw09axKtTqDjNGNZGl3061
ZONyLZP+dqbrh34y7BCHTjyOxN2mS1zP0mkaDpT798naQH+KUFQQGs7iFvNcT9CuSI+t/1yaOC6a
yEfn68TqHQ8Tznu0icKaRcm14tWujDHwAV+v1Mz19RahcLkq0ch+ndJc9QuRi2sgtVIyFT4m1b4W
8QL6jfBMNM0kLR73a1SNwMH+UkzAWhtdVymIACT6pT/zOmYymUcmKzzfTXwjUnOjCxODDoRnE4dh
WfbROoizEYUyM3hBMk1E97haEwoUUZ9NOIpy6/SQN51pSwntknstVCNyyvWaD3ErcueHMxGJSo6R
/bwM6ZtOpabYxDztEOwtZfMqNmjwY1PUPTig09Qtx0gPT0Fvl60vp3O8tC204WzIWpL21wSUyQVZ
ILA9WpvdrDw62xhLDhF4q3KwvYZmvVcZr3QrIw7PPOmmlaTTwHdD8nHb0Cp7nuKi1v4jMVqfM1uW
Eq99K0s6r9KuDb4ADLi9U3GdzVp/npJW7Ba7faws3FVvArisWVl5WRpcEhkaoH4tqk+dxXOGWj/e
lJqUWR2wu5pjHqC4EysTVH0wmH22YniOvWp3LQPBEJb4XTdONbhmbnjbcrjVNsajtNPiP49TTLLG
NTqPgURl6ub6xrC2uRXE2DPEyXYRtIdlSPXHqStRDmRqgLVVeMdXAwXD03ulkj4L1TKBL8KB1xPV
fiK9B5uOrOZsirtk14R0zXoR9TvXbN0FwWQu/LrFWaDrJ1eXqwwkSeUsYA5zrXWBxMDfOkS2G02d
gQXdBEtknU5LDwtmYfrgHTYfIO21v/Rzz18PKYOxFK3341SeJe0yZ1ErqtvJtfMN82XzIW2Se5Yk
c2ba6iomxh3oxCuaLXVjC+ZKWOha1fEbwfScLSyB7sbzIt5KcBwHl1YQ6TCv+TZ0q1RJEDirDHli
/dKzfIU4g9OJzXXAmz+gbUkP6cL4x1k79GFCy2NjS3+9IRo1RQh1ODTW02vWJaHAG7iawKzWB8nq
NRMkiFqWjAEiUHc3cMHu5hU5lAFrRiAxiCUZi1372Y1wfueUqBXENEXIyDUdk721mEHK9Ik3h9GJ
bcomAmV+rei9VeuUpR5dcI6a9w6avU99NRzbuS63vDF1lQ0VfWoTx+77RJFHXDVRl23QYWoZqWk5
s7MZB6l03Uz5wtblEbW8za2Z3P02j8NZCeR5Geqo3Ys+udmS/rw0KZhrAcrBcsDR1gCck5A+lVXa
ZTVx6bXwTL2DZjK+xJNi+djNbcEUtZk1dmvzcUi7wnhq7kYajypbYSmuFk14LVFpmEy9nap8G7nv
8rC49brnqt1XeGx2ZTr7HU4xKSzMa+/HJNo3rCm7/ZC26h2wmX4HJW56384LuteNLw+oSdUZYjMo
3nJIjkMfokaqyME2zJrM7duKqGY9D9HaSbHV41FEBBKiRrMurGrFkQxjyOpuwVoucW/zJFSo2JAb
b/22+HeIb9MTs3M4cGfEuWkafx1X9fjGUDZqyD/T+JwOSa47VlsJ6mp7K0bfmQbaBze/rjAwbAZ9
0iTyTViayLi1ayhUA/lwLnjcdQUv2+TNXPIteV/pSG154AtUVj7FAhJxXLxcx2SpiljHyVVCdf0h
pHMSgViZ7tutX3Hu6j66bPtFfSg71u/Gkndx3m1LezZNPcob3lRcxrGOuHTdDBtX5VLeBvjoYemA
XsdO3M8daGPXD9OnvutNHtVps0v8Vp2PPUjStg+Dl74L3Wtcz2CFopTsZ97pi8a4Ybd2vs5NNbSZ
jbbWSTZatptxP9+2MRvHnG1lJ5ugdBEaPF10/TbJmDT9YUqX6oZYWq53PG1Gc71U9cJyUS1oSHTG
04SAWOhsLVbH5TQRYt0TyE3Fp0rqdJjje+OrRDugsdXwdHSHRtSdkHOzhu28XcBiSFyDi3az/ZhT
VwOPLrxdQDol9ODrhL0jXHVTDr6uTQ+jhlz8JBJe5ihqyupChaAGCRAem4Lwas4TMgWb6SidgX38
aC6Cj+xhcgLfLYOHXgAP0X5jSZ0Hv0bHYQbTegRM5pOn6sI2TGUlmdLP3WjiR9TreJOjGn2zXzr7
2mlRqg8Yx1PWxWK+9JCPkrttY3niOH823FaHZOpAgmNfR9mgxvTt1syoUAmwcyEc7Bw64rYHBML6
fF4tky30xya1aG/gtseNwHaktcq+r5e4u5tnzI6bVXNGuhis8BpTK3Hd0QL8cy8NKkEdDNrtwUrC
2Tg25iqOhy6nMMc3DlRk4ZdFZFuPm6KCWgfifFiLhYy+mNr0LLJ9yA007ne+UmIHe5fkgcVLfOj0
aGWpgZnAKOUyVabeq4qGfDSMX1DVJRBeV8+fWhGFfUvia7rU4gn143WAmcjRI5JZQtbDgNsBpNRU
XWhoaRcJm81zAbgZdlYsrBhWDf0NgBJJ3Ki6mMuuLkQLZbxcIv3RgaaXRqTdIVIlzaMZKkk/Jz2X
HA6HZhGK1ixuKN2ZMu5kL9Lo2tNtvbNzfZgW3V4ueuozVvV0BAUetUW71vWztUl8WZawA5fboTqU
JoLcdUD8k22yta3bbBvbrhi1D1B05vW29khchaXSRdOr5ACbYKwgLQLCdMYcFcI3nHdBOucWk022
enBp3+S9gR06EHYDv9LRMGZLh3SB2zKWTSvohwp2fySdHZjPnaq7D5F1HwaaalkHvo/ZgpE0Njyh
BQorV2g7W7uxhfWbJiUD85Nc+qrNVk3BfUirJE+29oEJWhcBoiVJv7y3HJqIiufrNjz1TfveNeGE
twmZYvK9NnKhtIAjdUS2SpTHRjn2oN1Syq5CSQaaGaMs6pemLUYCNa+Kl+HCJE0PaHHpHiOdZmSM
1UVbVfoG/AeE8ileJl4Ei8KV86C3GxRIPpzsn4U7eyaGoS22OWyHquHoee6hRWt8Ew5d7Kd8jgZy
2/gUHAE7Pvp68ce0U41EXKdH2OTK63q1Z9wmAxTgSB9J2oXbTdfVrlLDJ+jXQIqtvVrzeGu6s36y
QWdVcOu74Esnwe+5pLQr34KUeq2iYcjS0afndULnbFg2EI6mPivnbXCynqIx78P0UeDhcsYrlXVD
3vYRUF4T4nhnk5GDX0v5u3rBnaTD2OfgRIeMTCV7vRnNJNs0Oe/X+kJF/QdvU3dYXX0/JvgzbFqD
/ltBHfWV7e9rQz7QGrdnNPTxk2PtmKNqpLmNurcLWMifre2ibVf1PPESXA8Q34uF3a4t6e746lEl
TdXg3Ftefgxo0kEuIYxgUKzz3YDxZmTLyxJsJz/PO+biVYH47zD0OAvb64mKOziCwby0YAon8Hhl
Okk+1j6CTOiKBOnxSHqQkpuqFmh1yhxCZdNL3TB7HZIYhDXWkZFk0wrLhGxtDycrWuyKCdX26rR/
eAZ/wCXd88+kIndxY4A8uKqPwiJ9XBkUV9jBfiy1nYa9jnRVLMkUyzRtupy1y3FTqYZUx29HKElZ
i72VEzl5gbavslVMqUxxEk45ASpPYbYnDJRw5QhQQrKMYT40ZjqkYfhY8e24AOCzVll0pqvoshQO
tE7LhqIZ0qPFwe9mqtMi1Ul7tAzsv0Egl/Ug9TNQpiQr4+FirMKtaNwT6hQgvlxZIZb+dohtn4Mx
k571sSYyjU57nWgFA3HrouuZxO8Ujt25LyObz2Oisqql/b5GtiqU6fBhaaA5G9nkznpfIXAuvJFI
syc7l+J2ihDYcOWsstqsH3WFwTnzK92lelSy8fRTyQK+nznTebKs85g1k5mfmUvDPXAfkXCOZ8xS
NEzHcQAzCuEmw2UUX7Yjj8BnUYoUI9L6IJL+Mvaty8qNxlNO1CymIq1wl8oG1fo4QH3EYjM7rVb7
4LAxH+BgDu1yHW3boyZ1uWR41dGDSbrxOkVtdGig4I2Spuly4LoZL1INLRLsCDZ1vqjqOEZxVdBu
XT+BzoLUqmz3oBrMr81My8vN19NjpJLP1Yhho1jUkTsOYEPfbktcZkylc59ZheY3fGHTDSF1vF2N
CzdWzmln9uCCdrUUntp820Syw0bhNE+0WnJLVD9malvtTllSQ79QRldYjSxkDIrBQZXh9VqxN6AQ
2P1QVgaO/Kz+AHmwFsnoMDRX/O3ME2D4uif3FWpt5mp6zbErH7qlj7KmK3mG4YSUylto0qPzmYCo
uWh7sFYHH+pz0BB+2VXJaLKxUcl0jHvgH5l4ZJt9Vc7LySRqazmDFwaapkuw7KG5AXk3G8uyNDHj
29HGw/kwcB5kbWBDTE4IPL7VNmW2Ai98SMwi6NWsGHod4AZJzodpezdp30pI4xJMIzCoa1n1q7uE
zdDpIgX0DBmys9/PQ68uNmvtmEPBEtKPUwWKaZ29xMR3Hsr8SQkBy3zodJJ+jMeaQ2pPsDtveW3k
EC0DiFb4LxG9rKI2ZDGnyz2brAfzCWmbSGjDOEQiEm9b4qonVldNlfdVWS05eGrr3arDojMKiVZs
w7IqEPTQeC8ESjRI0M7mgdrPM8jrArYIbtcIZP3mEnS0OvE5gy3cfaXK4XapAnnXNKDAczhR0UG/
zvCNG+BogmyHwO8cG6GeApeZm3aLwjs4vzAdaT2AL9Ntgl+Oa+TfaRuhK9TN655YODMHzaujtw52
GO9EVEL7MuJSnEdRTT6trdJH73i4J4SCGbqQCbLU9ECrsmO8J6AZ6zpXzDWQlHMMFWuawRWUdBRV
cwUOv4d6IkbanjeYrGznk5lBpLumKP1YNfmi3c1WubiRyWpJQcGGeo22tDo2MVBl39br59Z2+EOJ
HQi1LfE8B6djvKqFUJWsGjW8mxJmdnMEVbcyMRQzgFQOzY4qUOWavY1mjiRYo+djuaRnYUa+sC7R
Fxb3vQNlj9GF2cz8Bk7J+QVYVnV5Hc1xloxxCXTio1urB3vF1pkfuhpXhQub3c8OxRm1GlASjbO/
5G1H34N7G0ERm+1rBPruYjTDvJs8qH+wM1NwaaL6bq2bkHFRBTDtTZNV1nWXkxePUcC4AHIqD0nN
fB6tG74UAVKDNqQu1EDPTI35Tb8ky9m8snBMonSbZVK2eeyh65hAMWbgN49HV4vpMhpTfcET8ann
Cy5CuaJdw9eHau3qjMQaOgPegK2Iyw68snF9Gyla7tIR14UlG5yWAqDv62BdFsaVnGlnwLMxul8J
GG1bXtMF5wkcn5CeGdCyaBs/qDZeM2gVtsM6LskGhcxNNzw14ANj0bY5nDkI7d3CapWvNRSbhmmj
wc8K+iJKh3xmsH0DHisGpWHqHdZ8k8JsV0xv8D4qbx1d1uvZ9+ADB/1WOPKeVkDWLOoLFdMtB6fk
QfRjIkUFGx7zXFe5i1qU92lkdgTr+DDH3T6umruNW2gV4BReJiYEx3eq7ZrWisq2Gd5ZNzQ3STUd
yogcQFj5fdji8DFaYBuE0Og9hUMjO7SBQl6GSO1tgEK98OmhE81wO0/D7WRIu0pkOJR2fGoE6za6
5lSsWYlIfTb0iFzEIfpPpZjompf65hvlFTkVAct/p0zgNBhwoMfSJKKk3LTUKT23wqesoKDCsyin
MJwmE9K+sD1t6GswkZdg2tFgoSZ0ETLWZZzwJbUgWfBa2hDgWGsJcE8brtXIuBTBJoixG0TK0k9T
jLXJYDvBDsJrDmI7HUm7toDz7khBRJ7/MNe9YpqD1+2QDRDwldaYy1/JCQPi9z0NfBgQWhBBjP+B
mxIo2lE58KEAXDiBnhIwVooSExJAc5CCgpQdVIMyDDAWIZITBkRsQxqMnsdc70ay54HFIcnbd4gN
CiKKTui+AvCebzsAAAAA//8=</cx:binary>
              </cx:geoCache>
            </cx:geography>
          </cx:layoutPr>
          <cx:valueColors>
            <cx:midColor>
              <a:schemeClr val="accent1">
                <a:lumMod val="75000"/>
              </a:schemeClr>
            </cx:midColor>
            <cx:maxColor>
              <a:schemeClr val="accent1">
                <a:lumMod val="50000"/>
              </a:schemeClr>
            </cx:maxColor>
          </cx:valueColors>
          <cx:valueColorPositions count="3"/>
        </cx:series>
      </cx:plotAreaRegion>
    </cx:plotArea>
    <cx:legend pos="r" align="min" overlay="0">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legend>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title pos="t" align="ctr" overlay="0">
      <cx:tx>
        <cx:txData>
          <cx:v>Health Insurance Coverage per County for 2024</cx:v>
        </cx:txData>
      </cx:tx>
      <cx:txPr>
        <a:bodyPr spcFirstLastPara="1" vertOverflow="ellipsis" horzOverflow="overflow" wrap="square" lIns="0" tIns="0" rIns="0" bIns="0" anchor="ctr" anchorCtr="1"/>
        <a:lstStyle/>
        <a:p>
          <a:pPr algn="ctr" rtl="0">
            <a:defRPr sz="1600" b="1"/>
          </a:pPr>
          <a:r>
            <a:rPr lang="en-US" sz="1600" b="1" i="0" u="none" strike="noStrike" baseline="0">
              <a:solidFill>
                <a:sysClr val="windowText" lastClr="000000">
                  <a:lumMod val="65000"/>
                  <a:lumOff val="35000"/>
                </a:sysClr>
              </a:solidFill>
              <a:latin typeface="Calibri" panose="020F0502020204030204"/>
            </a:rPr>
            <a:t>Health Insurance Coverage per County for 2024</a:t>
          </a:r>
        </a:p>
      </cx:txPr>
    </cx:title>
    <cx:plotArea>
      <cx:plotAreaRegion>
        <cx:series layoutId="regionMap" uniqueId="{82454084-A890-4470-B24E-C10A4925C5F5}">
          <cx:dataId val="0"/>
          <cx:layoutPr>
            <cx:regionLabelLayout val="bestFitOnly"/>
            <cx:geography projectionType="mercator" viewedRegionType="dataOnly" cultureLanguage="en-US" cultureRegion="US" attribution="Powered by Bing">
              <cx:geoCache provider="{E9337A44-BEBE-4D9F-B70C-5C5E7DAFC167}">
                <cx:binary>7Hvbctw4lu2vOPw8dOFCkEDH1DyAZGYqdZd8f2HIkkyCIAmQAMHL189Ou8plu7r6TE/MiRMdZxSK
sDKZYILYa6+99gL874/L3x7b54fxxdK1vfvb4/Lry9p7+7dffnGP9XP34F516nE0znz2rx5N94v5
/Fk9Pv/yND7Mqq9+IQjHvzzWD6N/Xl7+x7/D3apnc2EeH7wy/e30PK53z25qvfsH1/7upRePZur9
aXgFd/r15Zte+eenF/f+wT+7ly8enjrV58r5UT16/OvL1+9fvnjuvfLr69U+//ryh+svX/zy83f8
aT4vWpiyn55gLMWv4oTymGOMvvzgly9a01e/XY6EeEUpJSJNifjyw3//7quHDsa/fl4eYIp/PZ0v
k3l4ehqfnYMn+fLvt2E/zPzrg/3jpVDOZF/XKjOn6b+5//K8v/wYi//495/egBX46Z3vwvXzcv2f
Lv0YDwKTCA/t0/O/vfiHcSH/ZGCIeEUwEgKJP0ck5UmaJCj+GpH09+X/GpGvs3nxZZnW3y/9HaCQ
rxD+U2h+Gv93QvTDW9+e/9s3/gtG8PL5SfUP//MRpHHKOEv419QCCPyUWjjGCWex+D1MXyP4dTbf
1vMvc+uvIvjT+B/C9TXJfngLIvjTiH/BCJ4/j+P/cPwoeoVicko19jXRIEw/x48ySgj7KQNPc/nv
R++H0T8E6u/H7ofP/wtGbq/a9tlZ9T9NoBA+kmIeJymE54e48Vc8ZYQLAQn5Nbm+5t23mfz3g/fn
W/wXIvjnQf+CYZQP/dPz+H+BQ1OCGVQ7CNeXn59iKV6hFKME4d84lv4Y0t9m9d8P6M83+C+E8+ch
/y+C+ddq55sYzB/8Q/FFRX4neP7x1d+V0k9D/1r9fUuws6dfX4LApClLvhdCpxv9kIJfxcfvMfxx
1POD87++PCnSGGOORcwg5inHcMP5+csl+IZXGBOSJCxGjKQ0fvmiN6Ovf30JciohKaCIJgCn00de
vnBm+u0S4glFIgadyykV/Ju4vzHtWpn+26r89vpFP3U3RvXewY3hRvbrx07TZRhxxgjBPKWnP3kM
07OPD3fQQMCn8b9hhvrZKRSOZNzKeZRRHZM9T4Ubm8zH3TtEhljnPDETLdKIROKxj2ypJVmMRkXg
dUqy1Az+Nop6lU8UX3FWhiJQZhbpm567A0sFHRrptsaiYgi6xUU86lbvqgEv9U7w3phz2hmzfeBd
Ne7FqFG3+15J//Dgj8auo6rq3xqbby//47Xp4PeLtP7jzVNf9Mer/bM5kav7+UMngH771B/y/ASI
b1r9J5h9ba7+AoP/8OI/A9BYAIV8a6H+BNCvSulPAP0y6neAQn1BIPwSnMSMnRD6DaBfsEsh2BTQ
SzFhP+BTnKgMQb2KBSIwi+/wCW8wAbhCCAtG/xl8xuhP+ExA01AmYgHiM4lhdt/jM+jeVKlO7XGb
LScZrbiPC5xqkzyWTqlWhtH2uMDdGlCR+HFo8nE1Kb1b2YBDXtH5TdSRKC/X5HGzXOVm7kZJrEqz
Na0Oq9d3oqXJHtP5YeoQzoLXF6bqJrku/roSoTyDr7kMqYiyaAhqPynE0+uSxo452Selu22WPiFZ
p7sGFd2X5KCiEuJR152nRYQXineqFAO9M349J0InapT/C+8T/0Kz/4/gfRKTfwb3acwf4BY4TWIE
0EGUYQb09xv7ArjTU6VOWQwkRwWCS7+x70mLwWvCY/ASSMooSOk/0A0ZAj0QJASgkrLfuhqwVn4g
oT9e/8C+oO1+Yl/IPALAFpB8PE1P7Pwd+zJbh4Z31h9bM8Vu3ysy2jPV6KTOolj5NF/6NaxPBqut
va457aRqV1/vt5biTVbalc07sSbVamWzqKSUJZ7qd51efXqkc7vSzNDO2pxNXX2H4igMGe0iFRcB
k8YfgvOEvW/rGm3HoY2mWtK4EnKbq3I0MvRk6rL/BeoXoGII3V/z8DfN/Ge0ngb+gVYAASAVozQ+
1WQg3D/QSlEMjTn037GAa2Bs/YFWsFaApTlNEegF+gcXA5AxjQkVWABPg8CI/xkuPpH6z2gFlSA4
QZQn7IvV8z1aN83iKd3IfKxEidrrFgrx+uQqOtlzgvou65elnm7Tmg2XJYoTv7PTTMob1fAK72GG
7bFnpPZXggZ3TZUI/KHUUZteLGQejBTUDO5sFelU7TcT0qzaBjTs1y9Yr7/gvjqlwP8i8oRIeiql
f43I32T/n/D4ZdgfeExTsPQQ5wAjMBYAqn/gEQgVk4SRE2S/Z0/QriANkhOOY9AM4MV+z56M4UTw
BBpdQSj/p7TBiYZ/xmPKKdB3IkA/A4n+yJ4+Tjq36OCOqlOHSfVpNjM7yvVU5ksjHiElojwi8xtF
DAl5EEiVH92EuzPedWXu6yp0WqKvbBefmG/8QoLdF0Kcv5Dj/IUoiemSCyK6qO7lglbhDtMXgZue
tC5Z6VV5Ur/iqyjwXxXCSSykZRxlfKguwSUuzxZQFP1JWkygMaY14AyB6uAn+bGADvn/Edff45NS
HAMj/jWmf3D3T+3NbyN+hzN9BaT1Axv+DmfoyV8lp1qPoEETnJPv6DV5FYsELpEkjsFhE9/Bmb3i
lLGYAzH/lgS/6/3/ghjA0MD9BGhIF7DwREpimBAQ90+ARj6CCm0MOpsHMr4LUZxK166PfCHt1Yaj
oagj7OTSGX2XzvzSORveJ6EZ7q2J7gc0uuO0JrUceLpdxmaKztaSJuU+mKa+mfohepjSFHg2MWg4
xLxMawkivnI3fcpWehvHSpNORn2L07MNj5xciXhD5o1rBzI1MtKboXurvbWX3I4obTIU5m1ZpBbB
d7EsS93Eu22rUBqkncdxeNPy3rNFpn3X4mMtloTIgZTCF2mNYrer25jYo48r1RLZ9BpaaLmQdRWF
6poNH1OzkrfxWrlBy81gw6AnLRe+5yRd2dmkDEOl1KtKm9flGkVTkNAahCGvDTMPTV/ypyppqjTf
iFvcUIy1QSHJuEsVul+2sbFAAi0IL70Ycs4R3Vw2JaI+Lxu8hWz2KXO7gJomFJtpVp5z0xy6ytgP
C+yJdbLtqT800cKLGQr3hzWwWHJa1Qfl1H3VthaCNTWXA+nNoSHz28Youm/83Ejcieqg56re5NBV
9Tu1qLkq1qDOUr5cmng8r+dpeueqrs+m1t3Qbqkr2QdhZaiSR7+Usxyn+cPWMJeRQWR6oWfVot8u
wfdyFbg5ch5/gg28saClnu43PkG7skXdfoIljWhvJEvtvHdpne446fewoXYXNvU2acln0yp/vjkz
S6Grq60e0qyb/AfTuWMXTH/QXtk8VTRfto5It9rk3FqEd+Ow3dRVZ6Qm+q1FERgCY2QK3YXnRPXJ
ZZds5c0sTCIdWiIppqmUjpa5Xie9j0OM5bKFa9LQJA8hLFmFyzaL51BflFM7XnI/kwL0PDpLjVK7
ftmYnKKqzjY38E9qImHfBaY+8XpYjsu4roUdWHRX2TWWfVM9l7Q01yzy98yr5b7v1naPbKdkr6w6
9DpJJDR3iaRmZZHs2bTzoMbOgBfq3TgSsas6FmesjsQ+JPOzYbo787U3eQncIXUFFSgrF/XJ0Nhk
gfVdUVVjJQXqXG5Ah0vX+zVjW5RIhkJb4MgpycnyGrMeQenRb6O2PNu2fpads4NkPnrH1hJJqpfm
WA9MZJGN1Wc6sfHjtKVZg71s9Bxr6cKQxHJakb7ogp7Ok8RDxk8jH3Iab9Fn45OeygB1nkmTclTl
YxO2NVu7JToQjaa7FYc5vW9jbW8SRLpeDuWorqDlTnbUKF6UaZm6DLdT89olnc88wlu1V40hx36q
xi5bqYdvA2DpTZazf5zagWaoDOGmmTW01QFgAe10iyVflvVpsECqRZXG63Hyqj8QP6+z2HuA1pJF
a4KWbIDZamnc7D/jYZiVrObS7pJlmurPa+ME5Noshk3GaLDzFeHMfXAM0EJkHdfbDocOnde96Paz
4jarh4jsETHwZHo+S9cm2ae1AZZYZpIZVEUFo2GS1G6VRHagRSm2dj9UpZKEb+8XHIu3qbLLVdtE
D5BS78imkOxbbYpu8EcfDfFVg4jOx5Y0532knkrHx1yB1fC2G5vWyMQydUlGqPuymzaab7jDN0NX
vhlaorkUYMNc2Lg1Ryz8DgReuAiTsncxFdG9jl36QDqm8kqLIds6MTZyqmpI43khpChNv+zWdkWX
Sbmawpfe5ZX3/qp1tSngPv3ORGjdj6es1XGZ3HZboLtyYEsRDW29T9tw09axKtTqDjNGNZGl3061
ZONyLZP+dqbrh34y7BCHTjyOxN2mS1zP0mkaDpT798naQH+KUFQQGs7iFvNcT9CuSI+t/1yaOC6a
yEfn68TqHQ8Tznu0icKaRcm14tWujDHwAV+v1Mz19RahcLkq0ch+ndJc9QuRi2sgtVIyFT4m1b4W
8QL6jfBMNM0kLR73a1SNwMH+UkzAWhtdVymIACT6pT/zOmYymUcmKzzfTXwjUnOjCxODDoRnE4dh
WfbROoizEYUyM3hBMk1E97haEwoUUZ9NOIpy6/SQN51pSwntknstVCNyyvWaD3ErcueHMxGJSo6R
/bwM6ZtOpabYxDztEOwtZfMqNmjwY1PUPTig09Qtx0gPT0Fvl60vp3O8tC204WzIWpL21wSUyQVZ
ILA9WpvdrDw62xhLDhF4q3KwvYZmvVcZr3QrIw7PPOmmlaTTwHdD8nHb0Cp7nuKi1v4jMVqfM1uW
Eq99K0s6r9KuDb4ADLi9U3GdzVp/npJW7Ba7faws3FVvArisWVl5WRpcEhkaoH4tqk+dxXOGWj/e
lJqUWR2wu5pjHqC4EysTVH0wmH22YniOvWp3LQPBEJb4XTdONbhmbnjbcrjVNsajtNPiP49TTLLG
NTqPgURl6ub6xrC2uRXE2DPEyXYRtIdlSPXHqStRDmRqgLVVeMdXAwXD03ulkj4L1TKBL8KB1xPV
fiK9B5uOrOZsirtk14R0zXoR9TvXbN0FwWQu/LrFWaDrJ1eXqwwkSeUsYA5zrXWBxMDfOkS2G02d
gQXdBEtknU5LDwtmYfrgHTYfIO21v/Rzz18PKYOxFK3341SeJe0yZ1ErqtvJtfMN82XzIW2Se5Yk
c2ba6iomxh3oxCuaLXVjC+ZKWOha1fEbwfScLSyB7sbzIt5KcBwHl1YQ6TCv+TZ0q1RJEDirDHli
/dKzfIU4g9OJzXXAmz+gbUkP6cL4x1k79GFCy2NjS3+9IRo1RQh1ODTW02vWJaHAG7iawKzWB8nq
NRMkiFqWjAEiUHc3cMHu5hU5lAFrRiAxiCUZi1372Y1wfueUqBXENEXIyDUdk721mEHK9Ik3h9GJ
bcomAmV+rei9VeuUpR5dcI6a9w6avU99NRzbuS63vDF1lQ0VfWoTx+77RJFHXDVRl23QYWoZqWk5
s7MZB6l03Uz5wtblEbW8za2Z3P02j8NZCeR5Geqo3Ys+udmS/rw0KZhrAcrBcsDR1gCck5A+lVXa
ZTVx6bXwTL2DZjK+xJNi+djNbcEUtZk1dmvzcUi7wnhq7kYajypbYSmuFk14LVFpmEy9nap8G7nv
8rC49brnqt1XeGx2ZTr7HU4xKSzMa+/HJNo3rCm7/ZC26h2wmX4HJW56384LuteNLw+oSdUZYjMo
3nJIjkMfokaqyME2zJrM7duKqGY9D9HaSbHV41FEBBKiRrMurGrFkQxjyOpuwVoucW/zJFSo2JAb
b/22+HeIb9MTs3M4cGfEuWkafx1X9fjGUDZqyD/T+JwOSa47VlsJ6mp7K0bfmQbaBze/rjAwbAZ9
0iTyTViayLi1ayhUA/lwLnjcdQUv2+TNXPIteV/pSG154AtUVj7FAhJxXLxcx2SpiljHyVVCdf0h
pHMSgViZ7tutX3Hu6j66bPtFfSg71u/Gkndx3m1LezZNPcob3lRcxrGOuHTdDBtX5VLeBvjoYemA
XsdO3M8daGPXD9OnvutNHtVps0v8Vp2PPUjStg+Dl74L3Wtcz2CFopTsZ97pi8a4Ybd2vs5NNbSZ
jbbWSTZatptxP9+2MRvHnG1lJ5ugdBEaPF10/TbJmDT9YUqX6oZYWq53PG1Gc71U9cJyUS1oSHTG
04SAWOhsLVbH5TQRYt0TyE3Fp0rqdJjje+OrRDugsdXwdHSHRtSdkHOzhu28XcBiSFyDi3az/ZhT
VwOPLrxdQDol9ODrhL0jXHVTDr6uTQ+jhlz8JBJe5ihqyupChaAGCRAem4Lwas4TMgWb6SidgX38
aC6Cj+xhcgLfLYOHXgAP0X5jSZ0Hv0bHYQbTegRM5pOn6sI2TGUlmdLP3WjiR9TreJOjGn2zXzr7
2mlRqg8Yx1PWxWK+9JCPkrttY3niOH823FaHZOpAgmNfR9mgxvTt1syoUAmwcyEc7Bw64rYHBML6
fF4tky30xya1aG/gtseNwHaktcq+r5e4u5tnzI6bVXNGuhis8BpTK3Hd0QL8cy8NKkEdDNrtwUrC
2Tg25iqOhy6nMMc3DlRk4ZdFZFuPm6KCWgfifFiLhYy+mNr0LLJ9yA007ne+UmIHe5fkgcVLfOj0
aGWpgZnAKOUyVabeq4qGfDSMX1DVJRBeV8+fWhGFfUvia7rU4gn143WAmcjRI5JZQtbDgNsBpNRU
XWhoaRcJm81zAbgZdlYsrBhWDf0NgBJJ3Ki6mMuuLkQLZbxcIv3RgaaXRqTdIVIlzaMZKkk/Jz2X
HA6HZhGK1ixuKN2ZMu5kL9Lo2tNtvbNzfZgW3V4ueuozVvV0BAUetUW71vWztUl8WZawA5fboTqU
JoLcdUD8k22yta3bbBvbrhi1D1B05vW29khchaXSRdOr5ACbYKwgLQLCdMYcFcI3nHdBOucWk022
enBp3+S9gR06EHYDv9LRMGZLh3SB2zKWTSvohwp2fySdHZjPnaq7D5F1HwaaalkHvo/ZgpE0Njyh
BQorV2g7W7uxhfWbJiUD85Nc+qrNVk3BfUirJE+29oEJWhcBoiVJv7y3HJqIiufrNjz1TfveNeGE
twmZYvK9NnKhtIAjdUS2SpTHRjn2oN1Syq5CSQaaGaMs6pemLUYCNa+Kl+HCJE0PaHHpHiOdZmSM
1UVbVfoG/AeE8ileJl4Ei8KV86C3GxRIPpzsn4U7eyaGoS22OWyHquHoee6hRWt8Ew5d7Kd8jgZy
2/gUHAE7Pvp68ce0U41EXKdH2OTK63q1Z9wmAxTgSB9J2oXbTdfVrlLDJ+jXQIqtvVrzeGu6s36y
QWdVcOu74Esnwe+5pLQr34KUeq2iYcjS0afndULnbFg2EI6mPivnbXCynqIx78P0UeDhcsYrlXVD
3vYRUF4T4nhnk5GDX0v5u3rBnaTD2OfgRIeMTCV7vRnNJNs0Oe/X+kJF/QdvU3dYXX0/JvgzbFqD
/ltBHfWV7e9rQz7QGrdnNPTxk2PtmKNqpLmNurcLWMifre2ibVf1PPESXA8Q34uF3a4t6e746lEl
TdXg3Ftefgxo0kEuIYxgUKzz3YDxZmTLyxJsJz/PO+biVYH47zD0OAvb64mKOziCwby0YAon8Hhl
Okk+1j6CTOiKBOnxSHqQkpuqFmh1yhxCZdNL3TB7HZIYhDXWkZFk0wrLhGxtDycrWuyKCdX26rR/
eAZ/wCXd88+kIndxY4A8uKqPwiJ9XBkUV9jBfiy1nYa9jnRVLMkUyzRtupy1y3FTqYZUx29HKElZ
i72VEzl5gbavslVMqUxxEk45ASpPYbYnDJRw5QhQQrKMYT40ZjqkYfhY8e24AOCzVll0pqvoshQO
tE7LhqIZ0qPFwe9mqtMi1Ul7tAzsv0Egl/Ug9TNQpiQr4+FirMKtaNwT6hQgvlxZIZb+dohtn4Mx
k571sSYyjU57nWgFA3HrouuZxO8Ujt25LyObz2Oisqql/b5GtiqU6fBhaaA5G9nkznpfIXAuvJFI
syc7l+J2ihDYcOWsstqsH3WFwTnzK92lelSy8fRTyQK+nznTebKs85g1k5mfmUvDPXAfkXCOZ8xS
NEzHcQAzCuEmw2UUX7Yjj8BnUYoUI9L6IJL+Mvaty8qNxlNO1CymIq1wl8oG1fo4QH3EYjM7rVb7
4LAxH+BgDu1yHW3boyZ1uWR41dGDSbrxOkVtdGig4I2Spuly4LoZL1INLRLsCDZ1vqjqOEZxVdBu
XT+BzoLUqmz3oBrMr81My8vN19NjpJLP1Yhho1jUkTsOYEPfbktcZkylc59ZheY3fGHTDSF1vF2N
CzdWzmln9uCCdrUUntp820Syw0bhNE+0WnJLVD9malvtTllSQ79QRldYjSxkDIrBQZXh9VqxN6AQ
2P1QVgaO/Kz+AHmwFsnoMDRX/O3ME2D4uif3FWpt5mp6zbErH7qlj7KmK3mG4YSUylto0qPzmYCo
uWh7sFYHH+pz0BB+2VXJaLKxUcl0jHvgH5l4ZJt9Vc7LySRqazmDFwaapkuw7KG5AXk3G8uyNDHj
29HGw/kwcB5kbWBDTE4IPL7VNmW2Ai98SMwi6NWsGHod4AZJzodpezdp30pI4xJMIzCoa1n1q7uE
zdDpIgX0DBmys9/PQ68uNmvtmEPBEtKPUwWKaZ29xMR3Hsr8SQkBy3zodJJ+jMeaQ2pPsDtveW3k
EC0DiFb4LxG9rKI2ZDGnyz2brAfzCWmbSGjDOEQiEm9b4qonVldNlfdVWS05eGrr3arDojMKiVZs
w7IqEPTQeC8ESjRI0M7mgdrPM8jrArYIbtcIZP3mEnS0OvE5gy3cfaXK4XapAnnXNKDAczhR0UG/
zvCNG+BogmyHwO8cG6GeApeZm3aLwjs4vzAdaT2AL9Ntgl+Oa+TfaRuhK9TN655YODMHzaujtw52
GO9EVEL7MuJSnEdRTT6trdJH73i4J4SCGbqQCbLU9ECrsmO8J6AZ6zpXzDWQlHMMFWuawRWUdBRV
cwUOv4d6IkbanjeYrGznk5lBpLumKP1YNfmi3c1WubiRyWpJQcGGeo22tDo2MVBl39br59Z2+EOJ
HQi1LfE8B6djvKqFUJWsGjW8mxJmdnMEVbcyMRQzgFQOzY4qUOWavY1mjiRYo+djuaRnYUa+sC7R
Fxb3vQNlj9GF2cz8Bk7J+QVYVnV5Hc1xloxxCXTio1urB3vF1pkfuhpXhQub3c8OxRm1GlASjbO/
5G1H34N7G0ERm+1rBPruYjTDvJs8qH+wM1NwaaL6bq2bkHFRBTDtTZNV1nWXkxePUcC4AHIqD0nN
fB6tG74UAVKDNqQu1EDPTI35Tb8ky9m8snBMonSbZVK2eeyh65hAMWbgN49HV4vpMhpTfcET8ann
Cy5CuaJdw9eHau3qjMQaOgPegK2Iyw68snF9Gyla7tIR14UlG5yWAqDv62BdFsaVnGlnwLMxul8J
GG1bXtMF5wkcn5CeGdCyaBs/qDZeM2gVtsM6LskGhcxNNzw14ANj0bY5nDkI7d3CapWvNRSbhmmj
wc8K+iJKh3xmsH0DHisGpWHqHdZ8k8JsV0xv8D4qbx1d1uvZ9+ADB/1WOPKeVkDWLOoLFdMtB6fk
QfRjIkUFGx7zXFe5i1qU92lkdgTr+DDH3T6umruNW2gV4BReJiYEx3eq7ZrWisq2Gd5ZNzQ3STUd
yogcQFj5fdji8DFaYBuE0Og9hUMjO7SBQl6GSO1tgEK98OmhE81wO0/D7WRIu0pkOJR2fGoE6za6
5lSsWYlIfTb0iFzEIfpPpZjompf65hvlFTkVAct/p0zgNBhwoMfSJKKk3LTUKT23wqesoKDCsyin
MJwmE9K+sD1t6GswkZdg2tFgoSZ0ETLWZZzwJbUgWfBa2hDgWGsJcE8brtXIuBTBJoixG0TK0k9T
jLXJYDvBDsJrDmI7HUm7toDz7khBRJ7/MNe9YpqD1+2QDRDwldaYy1/JCQPi9z0NfBgQWhBBjP+B
mxIo2lE58KEAXDiBnhIwVooSExJAc5CCgpQdVIMyDDAWIZITBkRsQxqMnsdc70ay54HFIcnbd4gN
CiKKTui+AvCebzsAAAAA//8=</cx:binary>
              </cx:geoCache>
            </cx:geography>
          </cx:layoutPr>
        </cx:series>
      </cx:plotAreaRegion>
    </cx:plotArea>
    <cx:legend pos="r" align="min" overlay="0">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legend>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_xlchart.v5.13</cx:f>
        <cx:nf>_xlchart.v5.12</cx:nf>
      </cx:strDim>
      <cx:numDim type="colorVal">
        <cx:f>_xlchart.v5.15</cx:f>
        <cx:nf>_xlchart.v5.14</cx:nf>
      </cx:numDim>
    </cx:data>
  </cx:chartData>
  <cx:chart>
    <cx:title pos="t" align="ctr" overlay="0">
      <cx:tx>
        <cx:txData>
          <cx:v>Health Insurance Coverage per County for 2023</cx:v>
        </cx:txData>
      </cx:tx>
      <cx:txPr>
        <a:bodyPr spcFirstLastPara="1" vertOverflow="ellipsis" horzOverflow="overflow" wrap="square" lIns="0" tIns="0" rIns="0" bIns="0" anchor="ctr" anchorCtr="1"/>
        <a:lstStyle/>
        <a:p>
          <a:pPr algn="ctr" rtl="0">
            <a:defRPr sz="1600" b="1"/>
          </a:pPr>
          <a:r>
            <a:rPr lang="en-US" sz="1600" b="1" i="0" u="none" strike="noStrike" baseline="0">
              <a:solidFill>
                <a:sysClr val="windowText" lastClr="000000">
                  <a:lumMod val="65000"/>
                  <a:lumOff val="35000"/>
                </a:sysClr>
              </a:solidFill>
              <a:latin typeface="Calibri" panose="020F0502020204030204"/>
            </a:rPr>
            <a:t>Health Insurance Coverage per County for 2023</a:t>
          </a:r>
        </a:p>
      </cx:txPr>
    </cx:title>
    <cx:plotArea>
      <cx:plotAreaRegion>
        <cx:series layoutId="regionMap" uniqueId="{52C7F798-044A-4E87-A6AB-E032111D395E}">
          <cx:dataPt idx="0"/>
          <cx:dataPt idx="1"/>
          <cx:dataPt idx="3"/>
          <cx:dataId val="0"/>
          <cx:layoutPr>
            <cx:regionLabelLayout val="bestFitOnly"/>
            <cx:geography projectionType="mercator" viewedRegionType="dataOnly" cultureLanguage="en-US" cultureRegion="US" attribution="Powered by Bing">
              <cx:geoCache provider="{E9337A44-BEBE-4D9F-B70C-5C5E7DAFC167}">
                <cx:binary>7Hvbctw4lu2vOPw8dOFCkEDH1DyAZGYqdZd8f2HIkkyCIAmQAMHL189Ou8plu7r6TE/MiRMdZxSK
sDKZYILYa6+99gL874/L3x7b54fxxdK1vfvb4/Lry9p7+7dffnGP9XP34F516nE0znz2rx5N94v5
/Fk9Pv/yND7Mqq9+IQjHvzzWD6N/Xl7+x7/D3apnc2EeH7wy/e30PK53z25qvfsH1/7upRePZur9
aXgFd/r15Zte+eenF/f+wT+7ly8enjrV58r5UT16/OvL1+9fvnjuvfLr69U+//ryh+svX/zy83f8
aT4vWpiyn55gLMWv4oTymGOMvvzgly9a01e/XY6EeEUpJSJNifjyw3//7quHDsa/fl4eYIp/PZ0v
k3l4ehqfnYMn+fLvt2E/zPzrg/3jpVDOZF/XKjOn6b+5//K8v/wYi//495/egBX46Z3vwvXzcv2f
Lv0YDwKTCA/t0/O/vfiHcSH/ZGCIeEUwEgKJP0ck5UmaJCj+GpH09+X/GpGvs3nxZZnW3y/9HaCQ
rxD+U2h+Gv93QvTDW9+e/9s3/gtG8PL5SfUP//MRpHHKOEv419QCCPyUWjjGCWex+D1MXyP4dTbf
1vMvc+uvIvjT+B/C9TXJfngLIvjTiH/BCJ4/j+P/cPwoeoVicko19jXRIEw/x48ySgj7KQNPc/nv
R++H0T8E6u/H7ofP/wtGbq/a9tlZ9T9NoBA+kmIeJymE54e48Vc8ZYQLAQn5Nbm+5t23mfz3g/fn
W/wXIvjnQf+CYZQP/dPz+H+BQ1OCGVQ7CNeXn59iKV6hFKME4d84lv4Y0t9m9d8P6M83+C+E8+ch
/y+C+ddq55sYzB/8Q/FFRX4neP7x1d+V0k9D/1r9fUuws6dfX4LApClLvhdCpxv9kIJfxcfvMfxx
1POD87++PCnSGGOORcwg5inHcMP5+csl+IZXGBOSJCxGjKQ0fvmiN6Ovf30JciohKaCIJgCn00de
vnBm+u0S4glFIgadyykV/Ju4vzHtWpn+26r89vpFP3U3RvXewY3hRvbrx07TZRhxxgjBPKWnP3kM
07OPD3fQQMCn8b9hhvrZKRSOZNzKeZRRHZM9T4Ubm8zH3TtEhljnPDETLdKIROKxj2ypJVmMRkXg
dUqy1Az+Nop6lU8UX3FWhiJQZhbpm567A0sFHRrptsaiYgi6xUU86lbvqgEv9U7w3phz2hmzfeBd
Ne7FqFG3+15J//Dgj8auo6rq3xqbby//47Xp4PeLtP7jzVNf9Mer/bM5kav7+UMngH771B/y/ASI
b1r9J5h9ba7+AoP/8OI/A9BYAIV8a6H+BNCvSulPAP0y6neAQn1BIPwSnMSMnRD6DaBfsEsh2BTQ
SzFhP+BTnKgMQb2KBSIwi+/wCW8wAbhCCAtG/xl8xuhP+ExA01AmYgHiM4lhdt/jM+jeVKlO7XGb
LScZrbiPC5xqkzyWTqlWhtH2uMDdGlCR+HFo8nE1Kb1b2YBDXtH5TdSRKC/X5HGzXOVm7kZJrEqz
Na0Oq9d3oqXJHtP5YeoQzoLXF6bqJrku/roSoTyDr7kMqYiyaAhqPynE0+uSxo452Selu22WPiFZ
p7sGFd2X5KCiEuJR152nRYQXineqFAO9M349J0InapT/C+8T/0Kz/4/gfRKTfwb3acwf4BY4TWIE
0EGUYQb09xv7ArjTU6VOWQwkRwWCS7+x70mLwWvCY/ASSMooSOk/0A0ZAj0QJASgkrLfuhqwVn4g
oT9e/8C+oO1+Yl/IPALAFpB8PE1P7Pwd+zJbh4Z31h9bM8Vu3ysy2jPV6KTOolj5NF/6NaxPBqut
va457aRqV1/vt5biTVbalc07sSbVamWzqKSUJZ7qd51efXqkc7vSzNDO2pxNXX2H4igMGe0iFRcB
k8YfgvOEvW/rGm3HoY2mWtK4EnKbq3I0MvRk6rL/BeoXoGII3V/z8DfN/Ge0ngb+gVYAASAVozQ+
1WQg3D/QSlEMjTn037GAa2Bs/YFWsFaApTlNEegF+gcXA5AxjQkVWABPg8CI/xkuPpH6z2gFlSA4
QZQn7IvV8z1aN83iKd3IfKxEidrrFgrx+uQqOtlzgvou65elnm7Tmg2XJYoTv7PTTMob1fAK72GG
7bFnpPZXggZ3TZUI/KHUUZteLGQejBTUDO5sFelU7TcT0qzaBjTs1y9Yr7/gvjqlwP8i8oRIeiql
f43I32T/n/D4ZdgfeExTsPQQ5wAjMBYAqn/gEQgVk4SRE2S/Z0/QriANkhOOY9AM4MV+z56M4UTw
BBpdQSj/p7TBiYZ/xmPKKdB3IkA/A4n+yJ4+Tjq36OCOqlOHSfVpNjM7yvVU5ksjHiElojwi8xtF
DAl5EEiVH92EuzPedWXu6yp0WqKvbBefmG/8QoLdF0Kcv5Dj/IUoiemSCyK6qO7lglbhDtMXgZue
tC5Z6VV5Ur/iqyjwXxXCSSykZRxlfKguwSUuzxZQFP1JWkygMaY14AyB6uAn+bGADvn/Edff45NS
HAMj/jWmf3D3T+3NbyN+hzN9BaT1Axv+DmfoyV8lp1qPoEETnJPv6DV5FYsELpEkjsFhE9/Bmb3i
lLGYAzH/lgS/6/3/ghjA0MD9BGhIF7DwREpimBAQ90+ARj6CCm0MOpsHMr4LUZxK166PfCHt1Yaj
oagj7OTSGX2XzvzSORveJ6EZ7q2J7gc0uuO0JrUceLpdxmaKztaSJuU+mKa+mfohepjSFHg2MWg4
xLxMawkivnI3fcpWehvHSpNORn2L07MNj5xciXhD5o1rBzI1MtKboXurvbWX3I4obTIU5m1ZpBbB
d7EsS93Eu22rUBqkncdxeNPy3rNFpn3X4mMtloTIgZTCF2mNYrer25jYo48r1RLZ9BpaaLmQdRWF
6poNH1OzkrfxWrlBy81gw6AnLRe+5yRd2dmkDEOl1KtKm9flGkVTkNAahCGvDTMPTV/ypyppqjTf
iFvcUIy1QSHJuEsVul+2sbFAAi0IL70Ycs4R3Vw2JaI+Lxu8hWz2KXO7gJomFJtpVp5z0xy6ytgP
C+yJdbLtqT800cKLGQr3hzWwWHJa1Qfl1H3VthaCNTWXA+nNoSHz28Youm/83Ejcieqg56re5NBV
9Tu1qLkq1qDOUr5cmng8r+dpeueqrs+m1t3Qbqkr2QdhZaiSR7+Usxyn+cPWMJeRQWR6oWfVot8u
wfdyFbg5ch5/gg28saClnu43PkG7skXdfoIljWhvJEvtvHdpne446fewoXYXNvU2acln0yp/vjkz
S6Grq60e0qyb/AfTuWMXTH/QXtk8VTRfto5It9rk3FqEd+Ow3dRVZ6Qm+q1FERgCY2QK3YXnRPXJ
ZZds5c0sTCIdWiIppqmUjpa5Xie9j0OM5bKFa9LQJA8hLFmFyzaL51BflFM7XnI/kwL0PDpLjVK7
ftmYnKKqzjY38E9qImHfBaY+8XpYjsu4roUdWHRX2TWWfVM9l7Q01yzy98yr5b7v1naPbKdkr6w6
9DpJJDR3iaRmZZHs2bTzoMbOgBfq3TgSsas6FmesjsQ+JPOzYbo787U3eQncIXUFFSgrF/XJ0Nhk
gfVdUVVjJQXqXG5Ah0vX+zVjW5RIhkJb4MgpycnyGrMeQenRb6O2PNu2fpads4NkPnrH1hJJqpfm
WA9MZJGN1Wc6sfHjtKVZg71s9Bxr6cKQxHJakb7ogp7Ok8RDxk8jH3Iab9Fn45OeygB1nkmTclTl
YxO2NVu7JToQjaa7FYc5vW9jbW8SRLpeDuWorqDlTnbUKF6UaZm6DLdT89olnc88wlu1V40hx36q
xi5bqYdvA2DpTZazf5zagWaoDOGmmTW01QFgAe10iyVflvVpsECqRZXG63Hyqj8QP6+z2HuA1pJF
a4KWbIDZamnc7D/jYZiVrObS7pJlmurPa+ME5Noshk3GaLDzFeHMfXAM0EJkHdfbDocOnde96Paz
4jarh4jsETHwZHo+S9cm2ae1AZZYZpIZVEUFo2GS1G6VRHagRSm2dj9UpZKEb+8XHIu3qbLLVdtE
D5BS78imkOxbbYpu8EcfDfFVg4jOx5Y0532knkrHx1yB1fC2G5vWyMQydUlGqPuymzaab7jDN0NX
vhlaorkUYMNc2Lg1Ryz8DgReuAiTsncxFdG9jl36QDqm8kqLIds6MTZyqmpI43khpChNv+zWdkWX
Sbmawpfe5ZX3/qp1tSngPv3ORGjdj6es1XGZ3HZboLtyYEsRDW29T9tw09axKtTqDjNGNZGl3061
ZONyLZP+dqbrh34y7BCHTjyOxN2mS1zP0mkaDpT798naQH+KUFQQGs7iFvNcT9CuSI+t/1yaOC6a
yEfn68TqHQ8Tznu0icKaRcm14tWujDHwAV+v1Mz19RahcLkq0ch+ndJc9QuRi2sgtVIyFT4m1b4W
8QL6jfBMNM0kLR73a1SNwMH+UkzAWhtdVymIACT6pT/zOmYymUcmKzzfTXwjUnOjCxODDoRnE4dh
WfbROoizEYUyM3hBMk1E97haEwoUUZ9NOIpy6/SQN51pSwntknstVCNyyvWaD3ErcueHMxGJSo6R
/bwM6ZtOpabYxDztEOwtZfMqNmjwY1PUPTig09Qtx0gPT0Fvl60vp3O8tC204WzIWpL21wSUyQVZ
ILA9WpvdrDw62xhLDhF4q3KwvYZmvVcZr3QrIw7PPOmmlaTTwHdD8nHb0Cp7nuKi1v4jMVqfM1uW
Eq99K0s6r9KuDb4ADLi9U3GdzVp/npJW7Ba7faws3FVvArisWVl5WRpcEhkaoH4tqk+dxXOGWj/e
lJqUWR2wu5pjHqC4EysTVH0wmH22YniOvWp3LQPBEJb4XTdONbhmbnjbcrjVNsajtNPiP49TTLLG
NTqPgURl6ub6xrC2uRXE2DPEyXYRtIdlSPXHqStRDmRqgLVVeMdXAwXD03ulkj4L1TKBL8KB1xPV
fiK9B5uOrOZsirtk14R0zXoR9TvXbN0FwWQu/LrFWaDrJ1eXqwwkSeUsYA5zrXWBxMDfOkS2G02d
gQXdBEtknU5LDwtmYfrgHTYfIO21v/Rzz18PKYOxFK3341SeJe0yZ1ErqtvJtfMN82XzIW2Se5Yk
c2ba6iomxh3oxCuaLXVjC+ZKWOha1fEbwfScLSyB7sbzIt5KcBwHl1YQ6TCv+TZ0q1RJEDirDHli
/dKzfIU4g9OJzXXAmz+gbUkP6cL4x1k79GFCy2NjS3+9IRo1RQh1ODTW02vWJaHAG7iawKzWB8nq
NRMkiFqWjAEiUHc3cMHu5hU5lAFrRiAxiCUZi1372Y1wfueUqBXENEXIyDUdk721mEHK9Ik3h9GJ
bcomAmV+rei9VeuUpR5dcI6a9w6avU99NRzbuS63vDF1lQ0VfWoTx+77RJFHXDVRl23QYWoZqWk5
s7MZB6l03Uz5wtblEbW8za2Z3P02j8NZCeR5Geqo3Ys+udmS/rw0KZhrAcrBcsDR1gCck5A+lVXa
ZTVx6bXwTL2DZjK+xJNi+djNbcEUtZk1dmvzcUi7wnhq7kYajypbYSmuFk14LVFpmEy9nap8G7nv
8rC49brnqt1XeGx2ZTr7HU4xKSzMa+/HJNo3rCm7/ZC26h2wmX4HJW56384LuteNLw+oSdUZYjMo
3nJIjkMfokaqyME2zJrM7duKqGY9D9HaSbHV41FEBBKiRrMurGrFkQxjyOpuwVoucW/zJFSo2JAb
b/22+HeIb9MTs3M4cGfEuWkafx1X9fjGUDZqyD/T+JwOSa47VlsJ6mp7K0bfmQbaBze/rjAwbAZ9
0iTyTViayLi1ayhUA/lwLnjcdQUv2+TNXPIteV/pSG154AtUVj7FAhJxXLxcx2SpiljHyVVCdf0h
pHMSgViZ7tutX3Hu6j66bPtFfSg71u/Gkndx3m1LezZNPcob3lRcxrGOuHTdDBtX5VLeBvjoYemA
XsdO3M8daGPXD9OnvutNHtVps0v8Vp2PPUjStg+Dl74L3Wtcz2CFopTsZ97pi8a4Ybd2vs5NNbSZ
jbbWSTZatptxP9+2MRvHnG1lJ5ugdBEaPF10/TbJmDT9YUqX6oZYWq53PG1Gc71U9cJyUS1oSHTG
04SAWOhsLVbH5TQRYt0TyE3Fp0rqdJjje+OrRDugsdXwdHSHRtSdkHOzhu28XcBiSFyDi3az/ZhT
VwOPLrxdQDol9ODrhL0jXHVTDr6uTQ+jhlz8JBJe5ihqyupChaAGCRAem4Lwas4TMgWb6SidgX38
aC6Cj+xhcgLfLYOHXgAP0X5jSZ0Hv0bHYQbTegRM5pOn6sI2TGUlmdLP3WjiR9TreJOjGn2zXzr7
2mlRqg8Yx1PWxWK+9JCPkrttY3niOH823FaHZOpAgmNfR9mgxvTt1syoUAmwcyEc7Bw64rYHBML6
fF4tky30xya1aG/gtseNwHaktcq+r5e4u5tnzI6bVXNGuhis8BpTK3Hd0QL8cy8NKkEdDNrtwUrC
2Tg25iqOhy6nMMc3DlRk4ZdFZFuPm6KCWgfifFiLhYy+mNr0LLJ9yA007ne+UmIHe5fkgcVLfOj0
aGWpgZnAKOUyVabeq4qGfDSMX1DVJRBeV8+fWhGFfUvia7rU4gn143WAmcjRI5JZQtbDgNsBpNRU
XWhoaRcJm81zAbgZdlYsrBhWDf0NgBJJ3Ki6mMuuLkQLZbxcIv3RgaaXRqTdIVIlzaMZKkk/Jz2X
HA6HZhGK1ixuKN2ZMu5kL9Lo2tNtvbNzfZgW3V4ueuozVvV0BAUetUW71vWztUl8WZawA5fboTqU
JoLcdUD8k22yta3bbBvbrhi1D1B05vW29khchaXSRdOr5ACbYKwgLQLCdMYcFcI3nHdBOucWk022
enBp3+S9gR06EHYDv9LRMGZLh3SB2zKWTSvohwp2fySdHZjPnaq7D5F1HwaaalkHvo/ZgpE0Njyh
BQorV2g7W7uxhfWbJiUD85Nc+qrNVk3BfUirJE+29oEJWhcBoiVJv7y3HJqIiufrNjz1TfveNeGE
twmZYvK9NnKhtIAjdUS2SpTHRjn2oN1Syq5CSQaaGaMs6pemLUYCNa+Kl+HCJE0PaHHpHiOdZmSM
1UVbVfoG/AeE8ileJl4Ei8KV86C3GxRIPpzsn4U7eyaGoS22OWyHquHoee6hRWt8Ew5d7Kd8jgZy
2/gUHAE7Pvp68ce0U41EXKdH2OTK63q1Z9wmAxTgSB9J2oXbTdfVrlLDJ+jXQIqtvVrzeGu6s36y
QWdVcOu74Esnwe+5pLQr34KUeq2iYcjS0afndULnbFg2EI6mPivnbXCynqIx78P0UeDhcsYrlXVD
3vYRUF4T4nhnk5GDX0v5u3rBnaTD2OfgRIeMTCV7vRnNJNs0Oe/X+kJF/QdvU3dYXX0/JvgzbFqD
/ltBHfWV7e9rQz7QGrdnNPTxk2PtmKNqpLmNurcLWMifre2ibVf1PPESXA8Q34uF3a4t6e746lEl
TdXg3Ftefgxo0kEuIYxgUKzz3YDxZmTLyxJsJz/PO+biVYH47zD0OAvb64mKOziCwby0YAon8Hhl
Okk+1j6CTOiKBOnxSHqQkpuqFmh1yhxCZdNL3TB7HZIYhDXWkZFk0wrLhGxtDycrWuyKCdX26rR/
eAZ/wCXd88+kIndxY4A8uKqPwiJ9XBkUV9jBfiy1nYa9jnRVLMkUyzRtupy1y3FTqYZUx29HKElZ
i72VEzl5gbavslVMqUxxEk45ASpPYbYnDJRw5QhQQrKMYT40ZjqkYfhY8e24AOCzVll0pqvoshQO
tE7LhqIZ0qPFwe9mqtMi1Ul7tAzsv0Egl/Ug9TNQpiQr4+FirMKtaNwT6hQgvlxZIZb+dohtn4Mx
k571sSYyjU57nWgFA3HrouuZxO8Ujt25LyObz2Oisqql/b5GtiqU6fBhaaA5G9nkznpfIXAuvJFI
syc7l+J2ihDYcOWsstqsH3WFwTnzK92lelSy8fRTyQK+nznTebKs85g1k5mfmUvDPXAfkXCOZ8xS
NEzHcQAzCuEmw2UUX7Yjj8BnUYoUI9L6IJL+Mvaty8qNxlNO1CymIq1wl8oG1fo4QH3EYjM7rVb7
4LAxH+BgDu1yHW3boyZ1uWR41dGDSbrxOkVtdGig4I2Spuly4LoZL1INLRLsCDZ1vqjqOEZxVdBu
XT+BzoLUqmz3oBrMr81My8vN19NjpJLP1Yhho1jUkTsOYEPfbktcZkylc59ZheY3fGHTDSF1vF2N
CzdWzmln9uCCdrUUntp820Syw0bhNE+0WnJLVD9malvtTllSQ79QRldYjSxkDIrBQZXh9VqxN6AQ
2P1QVgaO/Kz+AHmwFsnoMDRX/O3ME2D4uif3FWpt5mp6zbErH7qlj7KmK3mG4YSUylto0qPzmYCo
uWh7sFYHH+pz0BB+2VXJaLKxUcl0jHvgH5l4ZJt9Vc7LySRqazmDFwaapkuw7KG5AXk3G8uyNDHj
29HGw/kwcB5kbWBDTE4IPL7VNmW2Ai98SMwi6NWsGHod4AZJzodpezdp30pI4xJMIzCoa1n1q7uE
zdDpIgX0DBmys9/PQ68uNmvtmEPBEtKPUwWKaZ29xMR3Hsr8SQkBy3zodJJ+jMeaQ2pPsDtveW3k
EC0DiFb4LxG9rKI2ZDGnyz2brAfzCWmbSGjDOEQiEm9b4qonVldNlfdVWS05eGrr3arDojMKiVZs
w7IqEPTQeC8ESjRI0M7mgdrPM8jrArYIbtcIZP3mEnS0OvE5gy3cfaXK4XapAnnXNKDAczhR0UG/
zvCNG+BogmyHwO8cG6GeApeZm3aLwjs4vzAdaT2AL9Ntgl+Oa+TfaRuhK9TN655YODMHzaujtw52
GO9EVEL7MuJSnEdRTT6trdJH73i4J4SCGbqQCbLU9ECrsmO8J6AZ6zpXzDWQlHMMFWuawRWUdBRV
cwUOv4d6IkbanjeYrGznk5lBpLumKP1YNfmi3c1WubiRyWpJQcGGeo22tDo2MVBl39br59Z2+EOJ
HQi1LfE8B6djvKqFUJWsGjW8mxJmdnMEVbcyMRQzgFQOzY4qUOWavY1mjiRYo+djuaRnYUa+sC7R
Fxb3vQNlj9GF2cz8Bk7J+QVYVnV5Hc1xloxxCXTio1urB3vF1pkfuhpXhQub3c8OxRm1GlASjbO/
5G1H34N7G0ERm+1rBPruYjTDvJs8qH+wM1NwaaL6bq2bkHFRBTDtTZNV1nWXkxePUcC4AHIqD0nN
fB6tG74UAVKDNqQu1EDPTI35Tb8ky9m8snBMonSbZVK2eeyh65hAMWbgN49HV4vpMhpTfcET8ann
Cy5CuaJdw9eHau3qjMQaOgPegK2Iyw68snF9Gyla7tIR14UlG5yWAqDv62BdFsaVnGlnwLMxul8J
GG1bXtMF5wkcn5CeGdCyaBs/qDZeM2gVtsM6LskGhcxNNzw14ANj0bY5nDkI7d3CapWvNRSbhmmj
wc8K+iJKh3xmsH0DHisGpWHqHdZ8k8JsV0xv8D4qbx1d1uvZ9+ADB/1WOPKeVkDWLOoLFdMtB6fk
QfRjIkUFGx7zXFe5i1qU92lkdgTr+DDH3T6umruNW2gV4BReJiYEx3eq7ZrWisq2Gd5ZNzQ3STUd
yogcQFj5fdji8DFaYBuE0Og9hUMjO7SBQl6GSO1tgEK98OmhE81wO0/D7WRIu0pkOJR2fGoE6za6
5lSsWYlIfTb0iFzEIfpPpZjompf65hvlFTkVAct/p0zgNBhwoMfSJKKk3LTUKT23wqesoKDCsyin
MJwmE9K+sD1t6GswkZdg2tFgoSZ0ETLWZZzwJbUgWfBa2hDgWGsJcE8brtXIuBTBJoixG0TK0k9T
jLXJYDvBDsJrDmI7HUm7toDz7khBRJ7/MNe9YpqD1+2QDRDwldaYy1/JCQPi9z0NfBgQWhBBjP+B
mxIo2lE58KEAXDiBnhIwVooSExJAc5CCgpQdVIMyDDAWIZITBkRsQxqMnsdc70ay54HFIcnbd4gN
CiKKTui+AvCebzsAAAAA//8=</cx:binary>
              </cx:geoCache>
            </cx:geography>
          </cx:layoutPr>
        </cx:series>
      </cx:plotAreaRegion>
    </cx:plotArea>
    <cx:legend pos="r" align="min"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_xlchart.v5.17</cx:f>
        <cx:nf>_xlchart.v5.16</cx:nf>
      </cx:strDim>
      <cx:numDim type="colorVal">
        <cx:f>_xlchart.v5.19</cx:f>
        <cx:nf>_xlchart.v5.18</cx:nf>
      </cx:numDim>
    </cx:data>
  </cx:chartData>
  <cx:chart>
    <cx:title pos="t" align="ctr" overlay="0">
      <cx:tx>
        <cx:txData>
          <cx:v>Health Insurance Coverage per County for 2022</cx:v>
        </cx:txData>
      </cx:tx>
      <cx:txPr>
        <a:bodyPr spcFirstLastPara="1" vertOverflow="ellipsis" horzOverflow="overflow" wrap="square" lIns="0" tIns="0" rIns="0" bIns="0" anchor="ctr" anchorCtr="1"/>
        <a:lstStyle/>
        <a:p>
          <a:pPr algn="ctr" rtl="0">
            <a:defRPr sz="1600" b="1"/>
          </a:pPr>
          <a:r>
            <a:rPr lang="en-US" sz="1600" b="1" i="0" u="none" strike="noStrike" baseline="0">
              <a:solidFill>
                <a:sysClr val="windowText" lastClr="000000">
                  <a:lumMod val="65000"/>
                  <a:lumOff val="35000"/>
                </a:sysClr>
              </a:solidFill>
              <a:latin typeface="Calibri" panose="020F0502020204030204"/>
            </a:rPr>
            <a:t>Health Insurance Coverage per County for 2022</a:t>
          </a:r>
        </a:p>
      </cx:txPr>
    </cx:title>
    <cx:plotArea>
      <cx:plotAreaRegion>
        <cx:series layoutId="regionMap" uniqueId="{3173144A-23B4-4EA0-90C6-00442EC28A3A}">
          <cx:dataPt idx="0"/>
          <cx:dataPt idx="1"/>
          <cx:dataPt idx="2"/>
          <cx:dataPt idx="3"/>
          <cx:dataPt idx="4"/>
          <cx:dataId val="0"/>
          <cx:layoutPr>
            <cx:regionLabelLayout val="bestFitOnly"/>
            <cx:geography projectionType="mercator" viewedRegionType="dataOnly" cultureLanguage="en-US" cultureRegion="US" attribution="Powered by Bing">
              <cx:geoCache provider="{E9337A44-BEBE-4D9F-B70C-5C5E7DAFC167}">
                <cx:binary>7Hvbctw4lu2vOPw8dOFCkEDH1DyAZGYqdZd8f2HIkkyCIAmQAMHL189Ou8plu7r6TE/MiRMdZxSK
sDKZYILYa6+99gL874/L3x7b54fxxdK1vfvb4/Lry9p7+7dffnGP9XP34F516nE0znz2rx5N94v5
/Fk9Pv/yND7Mqq9+IQjHvzzWD6N/Xl7+x7/D3apnc2EeH7wy/e30PK53z25qvfsH1/7upRePZur9
aXgFd/r15Zte+eenF/f+wT+7ly8enjrV58r5UT16/OvL1+9fvnjuvfLr69U+//ryh+svX/zy83f8
aT4vWpiyn55gLMWv4oTymGOMvvzgly9a01e/XY6EeEUpJSJNifjyw3//7quHDsa/fl4eYIp/PZ0v
k3l4ehqfnYMn+fLvt2E/zPzrg/3jpVDOZF/XKjOn6b+5//K8v/wYi//495/egBX46Z3vwvXzcv2f
Lv0YDwKTCA/t0/O/vfiHcSH/ZGCIeEUwEgKJP0ck5UmaJCj+GpH09+X/GpGvs3nxZZnW3y/9HaCQ
rxD+U2h+Gv93QvTDW9+e/9s3/gtG8PL5SfUP//MRpHHKOEv419QCCPyUWjjGCWex+D1MXyP4dTbf
1vMvc+uvIvjT+B/C9TXJfngLIvjTiH/BCJ4/j+P/cPwoeoVicko19jXRIEw/x48ySgj7KQNPc/nv
R++H0T8E6u/H7ofP/wtGbq/a9tlZ9T9NoBA+kmIeJymE54e48Vc8ZYQLAQn5Nbm+5t23mfz3g/fn
W/wXIvjnQf+CYZQP/dPz+H+BQ1OCGVQ7CNeXn59iKV6hFKME4d84lv4Y0t9m9d8P6M83+C+E8+ch
/y+C+ddq55sYzB/8Q/FFRX4neP7x1d+V0k9D/1r9fUuws6dfX4LApClLvhdCpxv9kIJfxcfvMfxx
1POD87++PCnSGGOORcwg5inHcMP5+csl+IZXGBOSJCxGjKQ0fvmiN6Ovf30JciohKaCIJgCn00de
vnBm+u0S4glFIgadyykV/Ju4vzHtWpn+26r89vpFP3U3RvXewY3hRvbrx07TZRhxxgjBPKWnP3kM
07OPD3fQQMCn8b9hhvrZKRSOZNzKeZRRHZM9T4Ubm8zH3TtEhljnPDETLdKIROKxj2ypJVmMRkXg
dUqy1Az+Nop6lU8UX3FWhiJQZhbpm567A0sFHRrptsaiYgi6xUU86lbvqgEv9U7w3phz2hmzfeBd
Ne7FqFG3+15J//Dgj8auo6rq3xqbby//47Xp4PeLtP7jzVNf9Mer/bM5kav7+UMngH771B/y/ASI
b1r9J5h9ba7+AoP/8OI/A9BYAIV8a6H+BNCvSulPAP0y6neAQn1BIPwSnMSMnRD6DaBfsEsh2BTQ
SzFhP+BTnKgMQb2KBSIwi+/wCW8wAbhCCAtG/xl8xuhP+ExA01AmYgHiM4lhdt/jM+jeVKlO7XGb
LScZrbiPC5xqkzyWTqlWhtH2uMDdGlCR+HFo8nE1Kb1b2YBDXtH5TdSRKC/X5HGzXOVm7kZJrEqz
Na0Oq9d3oqXJHtP5YeoQzoLXF6bqJrku/roSoTyDr7kMqYiyaAhqPynE0+uSxo452Selu22WPiFZ
p7sGFd2X5KCiEuJR152nRYQXineqFAO9M349J0InapT/C+8T/0Kz/4/gfRKTfwb3acwf4BY4TWIE
0EGUYQb09xv7ArjTU6VOWQwkRwWCS7+x70mLwWvCY/ASSMooSOk/0A0ZAj0QJASgkrLfuhqwVn4g
oT9e/8C+oO1+Yl/IPALAFpB8PE1P7Pwd+zJbh4Z31h9bM8Vu3ysy2jPV6KTOolj5NF/6NaxPBqut
va457aRqV1/vt5biTVbalc07sSbVamWzqKSUJZ7qd51efXqkc7vSzNDO2pxNXX2H4igMGe0iFRcB
k8YfgvOEvW/rGm3HoY2mWtK4EnKbq3I0MvRk6rL/BeoXoGII3V/z8DfN/Ge0ngb+gVYAASAVozQ+
1WQg3D/QSlEMjTn037GAa2Bs/YFWsFaApTlNEegF+gcXA5AxjQkVWABPg8CI/xkuPpH6z2gFlSA4
QZQn7IvV8z1aN83iKd3IfKxEidrrFgrx+uQqOtlzgvou65elnm7Tmg2XJYoTv7PTTMob1fAK72GG
7bFnpPZXggZ3TZUI/KHUUZteLGQejBTUDO5sFelU7TcT0qzaBjTs1y9Yr7/gvjqlwP8i8oRIeiql
f43I32T/n/D4ZdgfeExTsPQQ5wAjMBYAqn/gEQgVk4SRE2S/Z0/QriANkhOOY9AM4MV+z56M4UTw
BBpdQSj/p7TBiYZ/xmPKKdB3IkA/A4n+yJ4+Tjq36OCOqlOHSfVpNjM7yvVU5ksjHiElojwi8xtF
DAl5EEiVH92EuzPedWXu6yp0WqKvbBefmG/8QoLdF0Kcv5Dj/IUoiemSCyK6qO7lglbhDtMXgZue
tC5Z6VV5Ur/iqyjwXxXCSSykZRxlfKguwSUuzxZQFP1JWkygMaY14AyB6uAn+bGADvn/Edff45NS
HAMj/jWmf3D3T+3NbyN+hzN9BaT1Axv+DmfoyV8lp1qPoEETnJPv6DV5FYsELpEkjsFhE9/Bmb3i
lLGYAzH/lgS/6/3/ghjA0MD9BGhIF7DwREpimBAQ90+ARj6CCm0MOpsHMr4LUZxK166PfCHt1Yaj
oagj7OTSGX2XzvzSORveJ6EZ7q2J7gc0uuO0JrUceLpdxmaKztaSJuU+mKa+mfohepjSFHg2MWg4
xLxMawkivnI3fcpWehvHSpNORn2L07MNj5xciXhD5o1rBzI1MtKboXurvbWX3I4obTIU5m1ZpBbB
d7EsS93Eu22rUBqkncdxeNPy3rNFpn3X4mMtloTIgZTCF2mNYrer25jYo48r1RLZ9BpaaLmQdRWF
6poNH1OzkrfxWrlBy81gw6AnLRe+5yRd2dmkDEOl1KtKm9flGkVTkNAahCGvDTMPTV/ypyppqjTf
iFvcUIy1QSHJuEsVul+2sbFAAi0IL70Ycs4R3Vw2JaI+Lxu8hWz2KXO7gJomFJtpVp5z0xy6ytgP
C+yJdbLtqT800cKLGQr3hzWwWHJa1Qfl1H3VthaCNTWXA+nNoSHz28Youm/83Ejcieqg56re5NBV
9Tu1qLkq1qDOUr5cmng8r+dpeueqrs+m1t3Qbqkr2QdhZaiSR7+Usxyn+cPWMJeRQWR6oWfVot8u
wfdyFbg5ch5/gg28saClnu43PkG7skXdfoIljWhvJEvtvHdpne446fewoXYXNvU2acln0yp/vjkz
S6Grq60e0qyb/AfTuWMXTH/QXtk8VTRfto5It9rk3FqEd+Ow3dRVZ6Qm+q1FERgCY2QK3YXnRPXJ
ZZds5c0sTCIdWiIppqmUjpa5Xie9j0OM5bKFa9LQJA8hLFmFyzaL51BflFM7XnI/kwL0PDpLjVK7
ftmYnKKqzjY38E9qImHfBaY+8XpYjsu4roUdWHRX2TWWfVM9l7Q01yzy98yr5b7v1naPbKdkr6w6
9DpJJDR3iaRmZZHs2bTzoMbOgBfq3TgSsas6FmesjsQ+JPOzYbo787U3eQncIXUFFSgrF/XJ0Nhk
gfVdUVVjJQXqXG5Ah0vX+zVjW5RIhkJb4MgpycnyGrMeQenRb6O2PNu2fpads4NkPnrH1hJJqpfm
WA9MZJGN1Wc6sfHjtKVZg71s9Bxr6cKQxHJakb7ogp7Ok8RDxk8jH3Iab9Fn45OeygB1nkmTclTl
YxO2NVu7JToQjaa7FYc5vW9jbW8SRLpeDuWorqDlTnbUKF6UaZm6DLdT89olnc88wlu1V40hx36q
xi5bqYdvA2DpTZazf5zagWaoDOGmmTW01QFgAe10iyVflvVpsECqRZXG63Hyqj8QP6+z2HuA1pJF
a4KWbIDZamnc7D/jYZiVrObS7pJlmurPa+ME5Noshk3GaLDzFeHMfXAM0EJkHdfbDocOnde96Paz
4jarh4jsETHwZHo+S9cm2ae1AZZYZpIZVEUFo2GS1G6VRHagRSm2dj9UpZKEb+8XHIu3qbLLVdtE
D5BS78imkOxbbYpu8EcfDfFVg4jOx5Y0532knkrHx1yB1fC2G5vWyMQydUlGqPuymzaab7jDN0NX
vhlaorkUYMNc2Lg1Ryz8DgReuAiTsncxFdG9jl36QDqm8kqLIds6MTZyqmpI43khpChNv+zWdkWX
Sbmawpfe5ZX3/qp1tSngPv3ORGjdj6es1XGZ3HZboLtyYEsRDW29T9tw09axKtTqDjNGNZGl3061
ZONyLZP+dqbrh34y7BCHTjyOxN2mS1zP0mkaDpT798naQH+KUFQQGs7iFvNcT9CuSI+t/1yaOC6a
yEfn68TqHQ8Tznu0icKaRcm14tWujDHwAV+v1Mz19RahcLkq0ch+ndJc9QuRi2sgtVIyFT4m1b4W
8QL6jfBMNM0kLR73a1SNwMH+UkzAWhtdVymIACT6pT/zOmYymUcmKzzfTXwjUnOjCxODDoRnE4dh
WfbROoizEYUyM3hBMk1E97haEwoUUZ9NOIpy6/SQN51pSwntknstVCNyyvWaD3ErcueHMxGJSo6R
/bwM6ZtOpabYxDztEOwtZfMqNmjwY1PUPTig09Qtx0gPT0Fvl60vp3O8tC204WzIWpL21wSUyQVZ
ILA9WpvdrDw62xhLDhF4q3KwvYZmvVcZr3QrIw7PPOmmlaTTwHdD8nHb0Cp7nuKi1v4jMVqfM1uW
Eq99K0s6r9KuDb4ADLi9U3GdzVp/npJW7Ba7faws3FVvArisWVl5WRpcEhkaoH4tqk+dxXOGWj/e
lJqUWR2wu5pjHqC4EysTVH0wmH22YniOvWp3LQPBEJb4XTdONbhmbnjbcrjVNsajtNPiP49TTLLG
NTqPgURl6ub6xrC2uRXE2DPEyXYRtIdlSPXHqStRDmRqgLVVeMdXAwXD03ulkj4L1TKBL8KB1xPV
fiK9B5uOrOZsirtk14R0zXoR9TvXbN0FwWQu/LrFWaDrJ1eXqwwkSeUsYA5zrXWBxMDfOkS2G02d
gQXdBEtknU5LDwtmYfrgHTYfIO21v/Rzz18PKYOxFK3341SeJe0yZ1ErqtvJtfMN82XzIW2Se5Yk
c2ba6iomxh3oxCuaLXVjC+ZKWOha1fEbwfScLSyB7sbzIt5KcBwHl1YQ6TCv+TZ0q1RJEDirDHli
/dKzfIU4g9OJzXXAmz+gbUkP6cL4x1k79GFCy2NjS3+9IRo1RQh1ODTW02vWJaHAG7iawKzWB8nq
NRMkiFqWjAEiUHc3cMHu5hU5lAFrRiAxiCUZi1372Y1wfueUqBXENEXIyDUdk721mEHK9Ik3h9GJ
bcomAmV+rei9VeuUpR5dcI6a9w6avU99NRzbuS63vDF1lQ0VfWoTx+77RJFHXDVRl23QYWoZqWk5
s7MZB6l03Uz5wtblEbW8za2Z3P02j8NZCeR5Geqo3Ys+udmS/rw0KZhrAcrBcsDR1gCck5A+lVXa
ZTVx6bXwTL2DZjK+xJNi+djNbcEUtZk1dmvzcUi7wnhq7kYajypbYSmuFk14LVFpmEy9nap8G7nv
8rC49brnqt1XeGx2ZTr7HU4xKSzMa+/HJNo3rCm7/ZC26h2wmX4HJW56384LuteNLw+oSdUZYjMo
3nJIjkMfokaqyME2zJrM7duKqGY9D9HaSbHV41FEBBKiRrMurGrFkQxjyOpuwVoucW/zJFSo2JAb
b/22+HeIb9MTs3M4cGfEuWkafx1X9fjGUDZqyD/T+JwOSa47VlsJ6mp7K0bfmQbaBze/rjAwbAZ9
0iTyTViayLi1ayhUA/lwLnjcdQUv2+TNXPIteV/pSG154AtUVj7FAhJxXLxcx2SpiljHyVVCdf0h
pHMSgViZ7tutX3Hu6j66bPtFfSg71u/Gkndx3m1LezZNPcob3lRcxrGOuHTdDBtX5VLeBvjoYemA
XsdO3M8daGPXD9OnvutNHtVps0v8Vp2PPUjStg+Dl74L3Wtcz2CFopTsZ97pi8a4Ybd2vs5NNbSZ
jbbWSTZatptxP9+2MRvHnG1lJ5ugdBEaPF10/TbJmDT9YUqX6oZYWq53PG1Gc71U9cJyUS1oSHTG
04SAWOhsLVbH5TQRYt0TyE3Fp0rqdJjje+OrRDugsdXwdHSHRtSdkHOzhu28XcBiSFyDi3az/ZhT
VwOPLrxdQDol9ODrhL0jXHVTDr6uTQ+jhlz8JBJe5ihqyupChaAGCRAem4Lwas4TMgWb6SidgX38
aC6Cj+xhcgLfLYOHXgAP0X5jSZ0Hv0bHYQbTegRM5pOn6sI2TGUlmdLP3WjiR9TreJOjGn2zXzr7
2mlRqg8Yx1PWxWK+9JCPkrttY3niOH823FaHZOpAgmNfR9mgxvTt1syoUAmwcyEc7Bw64rYHBML6
fF4tky30xya1aG/gtseNwHaktcq+r5e4u5tnzI6bVXNGuhis8BpTK3Hd0QL8cy8NKkEdDNrtwUrC
2Tg25iqOhy6nMMc3DlRk4ZdFZFuPm6KCWgfifFiLhYy+mNr0LLJ9yA007ne+UmIHe5fkgcVLfOj0
aGWpgZnAKOUyVabeq4qGfDSMX1DVJRBeV8+fWhGFfUvia7rU4gn143WAmcjRI5JZQtbDgNsBpNRU
XWhoaRcJm81zAbgZdlYsrBhWDf0NgBJJ3Ki6mMuuLkQLZbxcIv3RgaaXRqTdIVIlzaMZKkk/Jz2X
HA6HZhGK1ixuKN2ZMu5kL9Lo2tNtvbNzfZgW3V4ueuozVvV0BAUetUW71vWztUl8WZawA5fboTqU
JoLcdUD8k22yta3bbBvbrhi1D1B05vW29khchaXSRdOr5ACbYKwgLQLCdMYcFcI3nHdBOucWk022
enBp3+S9gR06EHYDv9LRMGZLh3SB2zKWTSvohwp2fySdHZjPnaq7D5F1HwaaalkHvo/ZgpE0Njyh
BQorV2g7W7uxhfWbJiUD85Nc+qrNVk3BfUirJE+29oEJWhcBoiVJv7y3HJqIiufrNjz1TfveNeGE
twmZYvK9NnKhtIAjdUS2SpTHRjn2oN1Syq5CSQaaGaMs6pemLUYCNa+Kl+HCJE0PaHHpHiOdZmSM
1UVbVfoG/AeE8ileJl4Ei8KV86C3GxRIPpzsn4U7eyaGoS22OWyHquHoee6hRWt8Ew5d7Kd8jgZy
2/gUHAE7Pvp68ce0U41EXKdH2OTK63q1Z9wmAxTgSB9J2oXbTdfVrlLDJ+jXQIqtvVrzeGu6s36y
QWdVcOu74Esnwe+5pLQr34KUeq2iYcjS0afndULnbFg2EI6mPivnbXCynqIx78P0UeDhcsYrlXVD
3vYRUF4T4nhnk5GDX0v5u3rBnaTD2OfgRIeMTCV7vRnNJNs0Oe/X+kJF/QdvU3dYXX0/JvgzbFqD
/ltBHfWV7e9rQz7QGrdnNPTxk2PtmKNqpLmNurcLWMifre2ibVf1PPESXA8Q34uF3a4t6e746lEl
TdXg3Ftefgxo0kEuIYxgUKzz3YDxZmTLyxJsJz/PO+biVYH47zD0OAvb64mKOziCwby0YAon8Hhl
Okk+1j6CTOiKBOnxSHqQkpuqFmh1yhxCZdNL3TB7HZIYhDXWkZFk0wrLhGxtDycrWuyKCdX26rR/
eAZ/wCXd88+kIndxY4A8uKqPwiJ9XBkUV9jBfiy1nYa9jnRVLMkUyzRtupy1y3FTqYZUx29HKElZ
i72VEzl5gbavslVMqUxxEk45ASpPYbYnDJRw5QhQQrKMYT40ZjqkYfhY8e24AOCzVll0pqvoshQO
tE7LhqIZ0qPFwe9mqtMi1Ul7tAzsv0Egl/Ug9TNQpiQr4+FirMKtaNwT6hQgvlxZIZb+dohtn4Mx
k571sSYyjU57nWgFA3HrouuZxO8Ujt25LyObz2Oisqql/b5GtiqU6fBhaaA5G9nkznpfIXAuvJFI
syc7l+J2ihDYcOWsstqsH3WFwTnzK92lelSy8fRTyQK+nznTebKs85g1k5mfmUvDPXAfkXCOZ8xS
NEzHcQAzCuEmw2UUX7Yjj8BnUYoUI9L6IJL+Mvaty8qNxlNO1CymIq1wl8oG1fo4QH3EYjM7rVb7
4LAxH+BgDu1yHW3boyZ1uWR41dGDSbrxOkVtdGig4I2Spuly4LoZL1INLRLsCDZ1vqjqOEZxVdBu
XT+BzoLUqmz3oBrMr81My8vN19NjpJLP1Yhho1jUkTsOYEPfbktcZkylc59ZheY3fGHTDSF1vF2N
CzdWzmln9uCCdrUUntp820Syw0bhNE+0WnJLVD9malvtTllSQ79QRldYjSxkDIrBQZXh9VqxN6AQ
2P1QVgaO/Kz+AHmwFsnoMDRX/O3ME2D4uif3FWpt5mp6zbErH7qlj7KmK3mG4YSUylto0qPzmYCo
uWh7sFYHH+pz0BB+2VXJaLKxUcl0jHvgH5l4ZJt9Vc7LySRqazmDFwaapkuw7KG5AXk3G8uyNDHj
29HGw/kwcB5kbWBDTE4IPL7VNmW2Ai98SMwi6NWsGHod4AZJzodpezdp30pI4xJMIzCoa1n1q7uE
zdDpIgX0DBmys9/PQ68uNmvtmEPBEtKPUwWKaZ29xMR3Hsr8SQkBy3zodJJ+jMeaQ2pPsDtveW3k
EC0DiFb4LxG9rKI2ZDGnyz2brAfzCWmbSGjDOEQiEm9b4qonVldNlfdVWS05eGrr3arDojMKiVZs
w7IqEPTQeC8ESjRI0M7mgdrPM8jrArYIbtcIZP3mEnS0OvE5gy3cfaXK4XapAnnXNKDAczhR0UG/
zvCNG+BogmyHwO8cG6GeApeZm3aLwjs4vzAdaT2AL9Ntgl+Oa+TfaRuhK9TN655YODMHzaujtw52
GO9EVEL7MuJSnEdRTT6trdJH73i4J4SCGbqQCbLU9ECrsmO8J6AZ6zpXzDWQlHMMFWuawRWUdBRV
cwUOv4d6IkbanjeYrGznk5lBpLumKP1YNfmi3c1WubiRyWpJQcGGeo22tDo2MVBl39br59Z2+EOJ
HQi1LfE8B6djvKqFUJWsGjW8mxJmdnMEVbcyMRQzgFQOzY4qUOWavY1mjiRYo+djuaRnYUa+sC7R
Fxb3vQNlj9GF2cz8Bk7J+QVYVnV5Hc1xloxxCXTio1urB3vF1pkfuhpXhQub3c8OxRm1GlASjbO/
5G1H34N7G0ERm+1rBPruYjTDvJs8qH+wM1NwaaL6bq2bkHFRBTDtTZNV1nWXkxePUcC4AHIqD0nN
fB6tG74UAVKDNqQu1EDPTI35Tb8ky9m8snBMonSbZVK2eeyh65hAMWbgN49HV4vpMhpTfcET8ann
Cy5CuaJdw9eHau3qjMQaOgPegK2Iyw68snF9Gyla7tIR14UlG5yWAqDv62BdFsaVnGlnwLMxul8J
GG1bXtMF5wkcn5CeGdCyaBs/qDZeM2gVtsM6LskGhcxNNzw14ANj0bY5nDkI7d3CapWvNRSbhmmj
wc8K+iJKh3xmsH0DHisGpWHqHdZ8k8JsV0xv8D4qbx1d1uvZ9+ADB/1WOPKeVkDWLOoLFdMtB6fk
QfRjIkUFGx7zXFe5i1qU92lkdgTr+DDH3T6umruNW2gV4BReJiYEx3eq7ZrWisq2Gd5ZNzQ3STUd
yogcQFj5fdji8DFaYBuE0Og9hUMjO7SBQl6GSO1tgEK98OmhE81wO0/D7WRIu0pkOJR2fGoE6za6
5lSsWYlIfTb0iFzEIfpPpZjompf65hvlFTkVAct/p0zgNBhwoMfSJKKk3LTUKT23wqesoKDCsyin
MJwmE9K+sD1t6GswkZdg2tFgoSZ0ETLWZZzwJbUgWfBa2hDgWGsJcE8brtXIuBTBJoixG0TK0k9T
jLXJYDvBDsJrDmI7HUm7toDz7khBRJ7/MNe9YpqD1+2QDRDwldaYy1/JCQPi9z0NfBgQWhBBjP+B
mxIo2lE58KEAXDiBnhIwVooSExJAc5CCgpQdVIMyDDAWIZITBkRsQxqMnsdc70ay54HFIcnbd4gN
CiKKTui+AvCebzsAAAAA//8=</cx:binary>
              </cx:geoCache>
            </cx:geography>
          </cx:layoutPr>
        </cx:series>
      </cx:plotAreaRegion>
    </cx:plotArea>
    <cx:legend pos="r" align="min"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9">
  <a:schemeClr val="accent6"/>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7">
  <a:schemeClr val="accent4"/>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trlProps/ctrlProp1.xml><?xml version="1.0" encoding="utf-8"?>
<formControlPr xmlns="http://schemas.microsoft.com/office/spreadsheetml/2009/9/main" objectType="Spin" dx="22" fmlaLink="$Y$1" max="3" min="1" page="10"/>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microsoft.com/office/2014/relationships/chartEx" Target="../charts/chartEx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2" Type="http://schemas.microsoft.com/office/2014/relationships/chartEx" Target="../charts/chartEx2.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microsoft.com/office/2014/relationships/chartEx" Target="../charts/chartEx5.xml"/><Relationship Id="rId2" Type="http://schemas.microsoft.com/office/2014/relationships/chartEx" Target="../charts/chartEx4.xml"/><Relationship Id="rId1" Type="http://schemas.microsoft.com/office/2014/relationships/chartEx" Target="../charts/chartEx3.xml"/></Relationships>
</file>

<file path=xl/drawings/drawing1.xml><?xml version="1.0" encoding="utf-8"?>
<xdr:wsDr xmlns:xdr="http://schemas.openxmlformats.org/drawingml/2006/spreadsheetDrawing" xmlns:a="http://schemas.openxmlformats.org/drawingml/2006/main">
  <xdr:twoCellAnchor>
    <xdr:from>
      <xdr:col>19</xdr:col>
      <xdr:colOff>393700</xdr:colOff>
      <xdr:row>10</xdr:row>
      <xdr:rowOff>12700</xdr:rowOff>
    </xdr:from>
    <xdr:to>
      <xdr:col>24</xdr:col>
      <xdr:colOff>368300</xdr:colOff>
      <xdr:row>18</xdr:row>
      <xdr:rowOff>101600</xdr:rowOff>
    </xdr:to>
    <xdr:graphicFrame macro="">
      <xdr:nvGraphicFramePr>
        <xdr:cNvPr id="15" name="Chart 14">
          <a:extLst>
            <a:ext uri="{FF2B5EF4-FFF2-40B4-BE49-F238E27FC236}">
              <a16:creationId xmlns:a16="http://schemas.microsoft.com/office/drawing/2014/main" id="{B7488466-DB24-460E-AD7A-5ACE0BE8F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279400</xdr:colOff>
      <xdr:row>10</xdr:row>
      <xdr:rowOff>25400</xdr:rowOff>
    </xdr:from>
    <xdr:to>
      <xdr:col>20</xdr:col>
      <xdr:colOff>50800</xdr:colOff>
      <xdr:row>18</xdr:row>
      <xdr:rowOff>139700</xdr:rowOff>
    </xdr:to>
    <xdr:graphicFrame macro="">
      <xdr:nvGraphicFramePr>
        <xdr:cNvPr id="14" name="Chart 13">
          <a:extLst>
            <a:ext uri="{FF2B5EF4-FFF2-40B4-BE49-F238E27FC236}">
              <a16:creationId xmlns:a16="http://schemas.microsoft.com/office/drawing/2014/main" id="{E2EBF58B-BE9B-43AF-A939-3E5E3AB00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304801</xdr:colOff>
      <xdr:row>10</xdr:row>
      <xdr:rowOff>38100</xdr:rowOff>
    </xdr:from>
    <xdr:to>
      <xdr:col>15</xdr:col>
      <xdr:colOff>571501</xdr:colOff>
      <xdr:row>19</xdr:row>
      <xdr:rowOff>139700</xdr:rowOff>
    </xdr:to>
    <xdr:graphicFrame macro="">
      <xdr:nvGraphicFramePr>
        <xdr:cNvPr id="13" name="Chart 12">
          <a:extLst>
            <a:ext uri="{FF2B5EF4-FFF2-40B4-BE49-F238E27FC236}">
              <a16:creationId xmlns:a16="http://schemas.microsoft.com/office/drawing/2014/main" id="{3A405A9E-1889-4E5D-843E-4B5CD9F86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25400</xdr:colOff>
      <xdr:row>10</xdr:row>
      <xdr:rowOff>63500</xdr:rowOff>
    </xdr:from>
    <xdr:to>
      <xdr:col>10</xdr:col>
      <xdr:colOff>469900</xdr:colOff>
      <xdr:row>19</xdr:row>
      <xdr:rowOff>63500</xdr:rowOff>
    </xdr:to>
    <xdr:graphicFrame macro="">
      <xdr:nvGraphicFramePr>
        <xdr:cNvPr id="11" name="Chart 10">
          <a:extLst>
            <a:ext uri="{FF2B5EF4-FFF2-40B4-BE49-F238E27FC236}">
              <a16:creationId xmlns:a16="http://schemas.microsoft.com/office/drawing/2014/main" id="{C2A434ED-664A-4373-A661-B777F1A15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25400</xdr:rowOff>
    </xdr:from>
    <xdr:to>
      <xdr:col>5</xdr:col>
      <xdr:colOff>478971</xdr:colOff>
      <xdr:row>19</xdr:row>
      <xdr:rowOff>12700</xdr:rowOff>
    </xdr:to>
    <xdr:graphicFrame macro="">
      <xdr:nvGraphicFramePr>
        <xdr:cNvPr id="2" name="Chart 1">
          <a:extLst>
            <a:ext uri="{FF2B5EF4-FFF2-40B4-BE49-F238E27FC236}">
              <a16:creationId xmlns:a16="http://schemas.microsoft.com/office/drawing/2014/main" id="{BFCA8575-7DC5-48E6-A275-FF35E044A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21</xdr:col>
      <xdr:colOff>300684</xdr:colOff>
      <xdr:row>4</xdr:row>
      <xdr:rowOff>189376</xdr:rowOff>
    </xdr:from>
    <xdr:ext cx="1705916" cy="254557"/>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4727884" y="951376"/>
          <a:ext cx="1705916"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bg1"/>
              </a:solidFill>
              <a:latin typeface="Arial" panose="020B0604020202020204" pitchFamily="34" charset="0"/>
              <a:cs typeface="Arial" panose="020B0604020202020204" pitchFamily="34" charset="0"/>
            </a:rPr>
            <a:t>As of October 20, 2025</a:t>
          </a:r>
        </a:p>
      </xdr:txBody>
    </xdr:sp>
    <xdr:clientData/>
  </xdr:oneCellAnchor>
  <xdr:twoCellAnchor>
    <xdr:from>
      <xdr:col>15</xdr:col>
      <xdr:colOff>361949</xdr:colOff>
      <xdr:row>7</xdr:row>
      <xdr:rowOff>101599</xdr:rowOff>
    </xdr:from>
    <xdr:to>
      <xdr:col>19</xdr:col>
      <xdr:colOff>675457</xdr:colOff>
      <xdr:row>10</xdr:row>
      <xdr:rowOff>35559</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0213520" y="1498599"/>
          <a:ext cx="2926080" cy="822960"/>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ysClr val="windowText" lastClr="000000"/>
              </a:solidFill>
              <a:latin typeface="+mn-lt"/>
            </a:rPr>
            <a:t>Preventative Visit Rate</a:t>
          </a:r>
        </a:p>
        <a:p>
          <a:pPr algn="ctr"/>
          <a:r>
            <a:rPr lang="en-US" sz="1400" b="1" baseline="0">
              <a:solidFill>
                <a:sysClr val="windowText" lastClr="000000"/>
              </a:solidFill>
              <a:latin typeface="+mn-lt"/>
              <a:cs typeface="Arial" panose="020B0604020202020204" pitchFamily="34" charset="0"/>
            </a:rPr>
            <a:t>2024 = 72.7%</a:t>
          </a:r>
        </a:p>
        <a:p>
          <a:pPr algn="ctr"/>
          <a:r>
            <a:rPr lang="en-US" sz="1600" b="1" baseline="0">
              <a:solidFill>
                <a:srgbClr val="C00000"/>
              </a:solidFill>
              <a:latin typeface="+mn-lt"/>
              <a:cs typeface="Arial" panose="020B0604020202020204" pitchFamily="34" charset="0"/>
            </a:rPr>
            <a:t>Target 82.2% by March 2026</a:t>
          </a:r>
        </a:p>
      </xdr:txBody>
    </xdr:sp>
    <xdr:clientData/>
  </xdr:twoCellAnchor>
  <xdr:oneCellAnchor>
    <xdr:from>
      <xdr:col>4</xdr:col>
      <xdr:colOff>412327</xdr:colOff>
      <xdr:row>1</xdr:row>
      <xdr:rowOff>46866</xdr:rowOff>
    </xdr:from>
    <xdr:ext cx="10537308" cy="906402"/>
    <xdr:sp macro="" textlink="">
      <xdr:nvSpPr>
        <xdr:cNvPr id="16" name="TextBox 15">
          <a:extLst>
            <a:ext uri="{FF2B5EF4-FFF2-40B4-BE49-F238E27FC236}">
              <a16:creationId xmlns:a16="http://schemas.microsoft.com/office/drawing/2014/main" id="{342C0E45-660A-4160-8A86-E34DCD099398}"/>
            </a:ext>
          </a:extLst>
        </xdr:cNvPr>
        <xdr:cNvSpPr txBox="1"/>
      </xdr:nvSpPr>
      <xdr:spPr>
        <a:xfrm>
          <a:off x="3100494" y="237366"/>
          <a:ext cx="10537308" cy="90640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3200">
              <a:solidFill>
                <a:schemeClr val="tx1"/>
              </a:solidFill>
              <a:latin typeface="+mn-lt"/>
              <a:ea typeface="+mn-ea"/>
              <a:cs typeface="+mn-cs"/>
            </a:rPr>
            <a:t>Wellness Watch: Rural Health &amp; Preventive Care Dashboard</a:t>
          </a:r>
          <a:br>
            <a:rPr lang="en-US" sz="3600"/>
          </a:br>
          <a:r>
            <a:rPr lang="en-US" sz="2000"/>
            <a:t>Mission: Tracking community wellness, preventive care, and health outcomes across rural counties.</a:t>
          </a:r>
        </a:p>
      </xdr:txBody>
    </xdr:sp>
    <xdr:clientData/>
  </xdr:oneCellAnchor>
  <mc:AlternateContent xmlns:mc="http://schemas.openxmlformats.org/markup-compatibility/2006">
    <mc:Choice xmlns:a14="http://schemas.microsoft.com/office/drawing/2010/main" Requires="a14">
      <xdr:twoCellAnchor>
        <xdr:from>
          <xdr:col>20</xdr:col>
          <xdr:colOff>1739900</xdr:colOff>
          <xdr:row>18</xdr:row>
          <xdr:rowOff>190500</xdr:rowOff>
        </xdr:from>
        <xdr:to>
          <xdr:col>21</xdr:col>
          <xdr:colOff>406400</xdr:colOff>
          <xdr:row>20</xdr:row>
          <xdr:rowOff>25400</xdr:rowOff>
        </xdr:to>
        <xdr:sp macro="" textlink="">
          <xdr:nvSpPr>
            <xdr:cNvPr id="3077" name="Spinner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18</xdr:col>
      <xdr:colOff>82100</xdr:colOff>
      <xdr:row>20</xdr:row>
      <xdr:rowOff>154217</xdr:rowOff>
    </xdr:from>
    <xdr:to>
      <xdr:col>23</xdr:col>
      <xdr:colOff>349250</xdr:colOff>
      <xdr:row>36</xdr:row>
      <xdr:rowOff>76201</xdr:rowOff>
    </xdr:to>
    <xdr:graphicFrame macro="">
      <xdr:nvGraphicFramePr>
        <xdr:cNvPr id="27" name="Chart 26">
          <a:extLst>
            <a:ext uri="{FF2B5EF4-FFF2-40B4-BE49-F238E27FC236}">
              <a16:creationId xmlns:a16="http://schemas.microsoft.com/office/drawing/2014/main" id="{00000000-0008-0000-06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419099</xdr:colOff>
      <xdr:row>7</xdr:row>
      <xdr:rowOff>96155</xdr:rowOff>
    </xdr:from>
    <xdr:to>
      <xdr:col>5</xdr:col>
      <xdr:colOff>25036</xdr:colOff>
      <xdr:row>10</xdr:row>
      <xdr:rowOff>30115</xdr:rowOff>
    </xdr:to>
    <xdr:sp macro="" textlink="">
      <xdr:nvSpPr>
        <xdr:cNvPr id="5" name="TextBox 4">
          <a:extLst>
            <a:ext uri="{FF2B5EF4-FFF2-40B4-BE49-F238E27FC236}">
              <a16:creationId xmlns:a16="http://schemas.microsoft.com/office/drawing/2014/main" id="{D2BBA979-4FC5-7F41-8DE3-14FF7258AE5B}"/>
            </a:ext>
          </a:extLst>
        </xdr:cNvPr>
        <xdr:cNvSpPr txBox="1"/>
      </xdr:nvSpPr>
      <xdr:spPr>
        <a:xfrm>
          <a:off x="419099" y="1493155"/>
          <a:ext cx="2926080" cy="822960"/>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ysClr val="windowText" lastClr="000000"/>
              </a:solidFill>
              <a:latin typeface="+mn-lt"/>
            </a:rPr>
            <a:t> Flu Vaccine Coverage</a:t>
          </a:r>
        </a:p>
        <a:p>
          <a:pPr algn="ctr"/>
          <a:r>
            <a:rPr lang="en-US" sz="1400" b="1" baseline="0">
              <a:solidFill>
                <a:sysClr val="windowText" lastClr="000000"/>
              </a:solidFill>
              <a:latin typeface="+mn-lt"/>
              <a:cs typeface="Arial" panose="020B0604020202020204" pitchFamily="34" charset="0"/>
            </a:rPr>
            <a:t>2024 = 53.2%</a:t>
          </a:r>
        </a:p>
        <a:p>
          <a:pPr algn="ctr"/>
          <a:r>
            <a:rPr lang="en-US" sz="1600" b="1" baseline="0">
              <a:solidFill>
                <a:srgbClr val="C00000"/>
              </a:solidFill>
              <a:latin typeface="+mn-lt"/>
              <a:cs typeface="Arial" panose="020B0604020202020204" pitchFamily="34" charset="0"/>
            </a:rPr>
            <a:t>Target 66.5% by January 2026</a:t>
          </a:r>
        </a:p>
      </xdr:txBody>
    </xdr:sp>
    <xdr:clientData/>
  </xdr:twoCellAnchor>
  <xdr:twoCellAnchor>
    <xdr:from>
      <xdr:col>10</xdr:col>
      <xdr:colOff>350156</xdr:colOff>
      <xdr:row>7</xdr:row>
      <xdr:rowOff>101600</xdr:rowOff>
    </xdr:from>
    <xdr:to>
      <xdr:col>15</xdr:col>
      <xdr:colOff>63499</xdr:colOff>
      <xdr:row>10</xdr:row>
      <xdr:rowOff>35560</xdr:rowOff>
    </xdr:to>
    <xdr:sp macro="" textlink="">
      <xdr:nvSpPr>
        <xdr:cNvPr id="8" name="TextBox 7">
          <a:extLst>
            <a:ext uri="{FF2B5EF4-FFF2-40B4-BE49-F238E27FC236}">
              <a16:creationId xmlns:a16="http://schemas.microsoft.com/office/drawing/2014/main" id="{E6BEA826-4B2B-3747-8750-A25AD7E7C6D2}"/>
            </a:ext>
          </a:extLst>
        </xdr:cNvPr>
        <xdr:cNvSpPr txBox="1"/>
      </xdr:nvSpPr>
      <xdr:spPr>
        <a:xfrm>
          <a:off x="6890656" y="1511300"/>
          <a:ext cx="2951843" cy="822960"/>
        </a:xfrm>
        <a:prstGeom prst="rect">
          <a:avLst/>
        </a:prstGeom>
        <a:solidFill>
          <a:schemeClr val="accent6">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ysClr val="windowText" lastClr="000000"/>
              </a:solidFill>
              <a:latin typeface="+mn-lt"/>
            </a:rPr>
            <a:t> Medication Adherance</a:t>
          </a:r>
        </a:p>
        <a:p>
          <a:pPr algn="ctr"/>
          <a:r>
            <a:rPr lang="en-US" sz="1400" b="1" baseline="0">
              <a:solidFill>
                <a:sysClr val="windowText" lastClr="000000"/>
              </a:solidFill>
              <a:latin typeface="+mn-lt"/>
              <a:cs typeface="Arial" panose="020B0604020202020204" pitchFamily="34" charset="0"/>
            </a:rPr>
            <a:t>2024 = 71.9%</a:t>
          </a:r>
        </a:p>
        <a:p>
          <a:pPr algn="ctr"/>
          <a:r>
            <a:rPr lang="en-US" sz="1600" b="1" baseline="0">
              <a:solidFill>
                <a:srgbClr val="C00000"/>
              </a:solidFill>
              <a:latin typeface="+mn-lt"/>
              <a:cs typeface="Arial" panose="020B0604020202020204" pitchFamily="34" charset="0"/>
            </a:rPr>
            <a:t>Target 86.3% by December 2025</a:t>
          </a:r>
        </a:p>
      </xdr:txBody>
    </xdr:sp>
    <xdr:clientData/>
  </xdr:twoCellAnchor>
  <xdr:twoCellAnchor>
    <xdr:from>
      <xdr:col>5</xdr:col>
      <xdr:colOff>355600</xdr:colOff>
      <xdr:row>7</xdr:row>
      <xdr:rowOff>96157</xdr:rowOff>
    </xdr:from>
    <xdr:to>
      <xdr:col>10</xdr:col>
      <xdr:colOff>15966</xdr:colOff>
      <xdr:row>10</xdr:row>
      <xdr:rowOff>30117</xdr:rowOff>
    </xdr:to>
    <xdr:sp macro="" textlink="">
      <xdr:nvSpPr>
        <xdr:cNvPr id="12" name="TextBox 11">
          <a:extLst>
            <a:ext uri="{FF2B5EF4-FFF2-40B4-BE49-F238E27FC236}">
              <a16:creationId xmlns:a16="http://schemas.microsoft.com/office/drawing/2014/main" id="{B7EE987C-791C-114D-B79F-73BD17C08C66}"/>
            </a:ext>
          </a:extLst>
        </xdr:cNvPr>
        <xdr:cNvSpPr txBox="1"/>
      </xdr:nvSpPr>
      <xdr:spPr>
        <a:xfrm>
          <a:off x="3675743" y="1493157"/>
          <a:ext cx="2926080" cy="822960"/>
        </a:xfrm>
        <a:prstGeom prst="rect">
          <a:avLst/>
        </a:prstGeom>
        <a:solidFill>
          <a:schemeClr val="accent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ysClr val="windowText" lastClr="000000"/>
              </a:solidFill>
              <a:latin typeface="+mn-lt"/>
            </a:rPr>
            <a:t> </a:t>
          </a:r>
          <a:r>
            <a:rPr lang="en-US" sz="1400" b="1">
              <a:solidFill>
                <a:sysClr val="windowText" lastClr="000000"/>
              </a:solidFill>
              <a:latin typeface="+mn-lt"/>
            </a:rPr>
            <a:t>Wellness</a:t>
          </a:r>
          <a:r>
            <a:rPr lang="en-US" sz="1400" b="1" baseline="0">
              <a:solidFill>
                <a:sysClr val="windowText" lastClr="000000"/>
              </a:solidFill>
              <a:latin typeface="+mn-lt"/>
            </a:rPr>
            <a:t> Program Participation</a:t>
          </a:r>
        </a:p>
        <a:p>
          <a:pPr algn="ctr"/>
          <a:r>
            <a:rPr lang="en-US" sz="1400" b="1" baseline="0">
              <a:solidFill>
                <a:sysClr val="windowText" lastClr="000000"/>
              </a:solidFill>
              <a:latin typeface="+mn-lt"/>
              <a:cs typeface="Arial" panose="020B0604020202020204" pitchFamily="34" charset="0"/>
            </a:rPr>
            <a:t>2024 = 43.0%</a:t>
          </a:r>
        </a:p>
        <a:p>
          <a:pPr algn="ctr"/>
          <a:r>
            <a:rPr lang="en-US" sz="1600" b="1" baseline="0">
              <a:solidFill>
                <a:srgbClr val="C00000"/>
              </a:solidFill>
              <a:latin typeface="+mn-lt"/>
              <a:cs typeface="Arial" panose="020B0604020202020204" pitchFamily="34" charset="0"/>
            </a:rPr>
            <a:t>Target 47.3% by June 2026</a:t>
          </a:r>
        </a:p>
      </xdr:txBody>
    </xdr:sp>
    <xdr:clientData/>
  </xdr:twoCellAnchor>
  <xdr:twoCellAnchor>
    <xdr:from>
      <xdr:col>0</xdr:col>
      <xdr:colOff>181429</xdr:colOff>
      <xdr:row>38</xdr:row>
      <xdr:rowOff>54429</xdr:rowOff>
    </xdr:from>
    <xdr:to>
      <xdr:col>6</xdr:col>
      <xdr:colOff>346529</xdr:colOff>
      <xdr:row>51</xdr:row>
      <xdr:rowOff>138249</xdr:rowOff>
    </xdr:to>
    <xdr:graphicFrame macro="">
      <xdr:nvGraphicFramePr>
        <xdr:cNvPr id="3" name="Chart 2">
          <a:extLst>
            <a:ext uri="{FF2B5EF4-FFF2-40B4-BE49-F238E27FC236}">
              <a16:creationId xmlns:a16="http://schemas.microsoft.com/office/drawing/2014/main" id="{4480AA95-732E-9048-B684-830CA89A7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427266</xdr:colOff>
      <xdr:row>38</xdr:row>
      <xdr:rowOff>54429</xdr:rowOff>
    </xdr:from>
    <xdr:to>
      <xdr:col>13</xdr:col>
      <xdr:colOff>2723</xdr:colOff>
      <xdr:row>51</xdr:row>
      <xdr:rowOff>138249</xdr:rowOff>
    </xdr:to>
    <xdr:graphicFrame macro="">
      <xdr:nvGraphicFramePr>
        <xdr:cNvPr id="6" name="Chart 5">
          <a:extLst>
            <a:ext uri="{FF2B5EF4-FFF2-40B4-BE49-F238E27FC236}">
              <a16:creationId xmlns:a16="http://schemas.microsoft.com/office/drawing/2014/main" id="{5B4451A8-8E5C-964B-9DA3-1F6BEF38D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109765</xdr:colOff>
      <xdr:row>38</xdr:row>
      <xdr:rowOff>54429</xdr:rowOff>
    </xdr:from>
    <xdr:to>
      <xdr:col>19</xdr:col>
      <xdr:colOff>343808</xdr:colOff>
      <xdr:row>51</xdr:row>
      <xdr:rowOff>138249</xdr:rowOff>
    </xdr:to>
    <xdr:graphicFrame macro="">
      <xdr:nvGraphicFramePr>
        <xdr:cNvPr id="7" name="Chart 6">
          <a:extLst>
            <a:ext uri="{FF2B5EF4-FFF2-40B4-BE49-F238E27FC236}">
              <a16:creationId xmlns:a16="http://schemas.microsoft.com/office/drawing/2014/main" id="{F93E5575-5F1B-1448-BDDD-40D945A23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438151</xdr:colOff>
      <xdr:row>38</xdr:row>
      <xdr:rowOff>54429</xdr:rowOff>
    </xdr:from>
    <xdr:to>
      <xdr:col>24</xdr:col>
      <xdr:colOff>140608</xdr:colOff>
      <xdr:row>51</xdr:row>
      <xdr:rowOff>138249</xdr:rowOff>
    </xdr:to>
    <xdr:graphicFrame macro="">
      <xdr:nvGraphicFramePr>
        <xdr:cNvPr id="10" name="Chart 9">
          <a:extLst>
            <a:ext uri="{FF2B5EF4-FFF2-40B4-BE49-F238E27FC236}">
              <a16:creationId xmlns:a16="http://schemas.microsoft.com/office/drawing/2014/main" id="{32472226-4A87-A34D-9111-3188CF9C0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359229</xdr:colOff>
      <xdr:row>18</xdr:row>
      <xdr:rowOff>50800</xdr:rowOff>
    </xdr:from>
    <xdr:to>
      <xdr:col>17</xdr:col>
      <xdr:colOff>558800</xdr:colOff>
      <xdr:row>34</xdr:row>
      <xdr:rowOff>12700</xdr:rowOff>
    </xdr:to>
    <mc:AlternateContent xmlns:mc="http://schemas.openxmlformats.org/markup-compatibility/2006">
      <mc:Choice xmlns:cx4="http://schemas.microsoft.com/office/drawing/2016/5/10/chartex" Requires="cx4">
        <xdr:graphicFrame macro="">
          <xdr:nvGraphicFramePr>
            <xdr:cNvPr id="21" name="Chart 20">
              <a:extLst>
                <a:ext uri="{FF2B5EF4-FFF2-40B4-BE49-F238E27FC236}">
                  <a16:creationId xmlns:a16="http://schemas.microsoft.com/office/drawing/2014/main" id="{A97B8082-5063-7A42-9FE2-26105177D1F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6899729" y="4381500"/>
              <a:ext cx="4733471" cy="32893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fLocksWithSheet="0"/>
  </xdr:twoCellAnchor>
  <xdr:twoCellAnchor>
    <xdr:from>
      <xdr:col>19</xdr:col>
      <xdr:colOff>1052286</xdr:colOff>
      <xdr:row>7</xdr:row>
      <xdr:rowOff>90714</xdr:rowOff>
    </xdr:from>
    <xdr:to>
      <xdr:col>23</xdr:col>
      <xdr:colOff>222795</xdr:colOff>
      <xdr:row>10</xdr:row>
      <xdr:rowOff>24674</xdr:rowOff>
    </xdr:to>
    <xdr:sp macro="" textlink="">
      <xdr:nvSpPr>
        <xdr:cNvPr id="23" name="TextBox 22">
          <a:extLst>
            <a:ext uri="{FF2B5EF4-FFF2-40B4-BE49-F238E27FC236}">
              <a16:creationId xmlns:a16="http://schemas.microsoft.com/office/drawing/2014/main" id="{7D6B2EF0-5092-6E42-9903-90E1983B216E}"/>
            </a:ext>
          </a:extLst>
        </xdr:cNvPr>
        <xdr:cNvSpPr txBox="1"/>
      </xdr:nvSpPr>
      <xdr:spPr>
        <a:xfrm>
          <a:off x="13516429" y="1487714"/>
          <a:ext cx="2926080" cy="822960"/>
        </a:xfrm>
        <a:prstGeom prst="rect">
          <a:avLst/>
        </a:prstGeom>
        <a:solidFill>
          <a:schemeClr val="tx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ysClr val="windowText" lastClr="000000"/>
              </a:solidFill>
              <a:latin typeface="+mn-lt"/>
            </a:rPr>
            <a:t>Health Insurance Coverage Rate</a:t>
          </a:r>
        </a:p>
        <a:p>
          <a:pPr algn="ctr"/>
          <a:r>
            <a:rPr lang="en-US" sz="1400" b="1" baseline="0">
              <a:solidFill>
                <a:sysClr val="windowText" lastClr="000000"/>
              </a:solidFill>
              <a:latin typeface="+mn-lt"/>
              <a:cs typeface="Arial" panose="020B0604020202020204" pitchFamily="34" charset="0"/>
            </a:rPr>
            <a:t>2024 = 86.9%</a:t>
          </a:r>
        </a:p>
        <a:p>
          <a:pPr algn="ctr"/>
          <a:r>
            <a:rPr lang="en-US" sz="1600" b="1" baseline="0">
              <a:solidFill>
                <a:srgbClr val="C00000"/>
              </a:solidFill>
              <a:latin typeface="+mn-lt"/>
              <a:cs typeface="Arial" panose="020B0604020202020204" pitchFamily="34" charset="0"/>
            </a:rPr>
            <a:t>Target 90% by June 2026</a:t>
          </a:r>
        </a:p>
      </xdr:txBody>
    </xdr:sp>
    <xdr:clientData/>
  </xdr:twoCellAnchor>
  <xdr:twoCellAnchor>
    <xdr:from>
      <xdr:col>0</xdr:col>
      <xdr:colOff>21771</xdr:colOff>
      <xdr:row>17</xdr:row>
      <xdr:rowOff>38100</xdr:rowOff>
    </xdr:from>
    <xdr:to>
      <xdr:col>10</xdr:col>
      <xdr:colOff>127001</xdr:colOff>
      <xdr:row>36</xdr:row>
      <xdr:rowOff>127000</xdr:rowOff>
    </xdr:to>
    <xdr:graphicFrame macro="">
      <xdr:nvGraphicFramePr>
        <xdr:cNvPr id="24" name="Chart 23">
          <a:extLst>
            <a:ext uri="{FF2B5EF4-FFF2-40B4-BE49-F238E27FC236}">
              <a16:creationId xmlns:a16="http://schemas.microsoft.com/office/drawing/2014/main" id="{1EC0A03C-65FE-7747-B7A6-D697CA4EB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609600</xdr:colOff>
      <xdr:row>0</xdr:row>
      <xdr:rowOff>38099</xdr:rowOff>
    </xdr:from>
    <xdr:to>
      <xdr:col>3</xdr:col>
      <xdr:colOff>127000</xdr:colOff>
      <xdr:row>6</xdr:row>
      <xdr:rowOff>174894</xdr:rowOff>
    </xdr:to>
    <xdr:pic>
      <xdr:nvPicPr>
        <xdr:cNvPr id="26" name="Picture 25">
          <a:extLst>
            <a:ext uri="{FF2B5EF4-FFF2-40B4-BE49-F238E27FC236}">
              <a16:creationId xmlns:a16="http://schemas.microsoft.com/office/drawing/2014/main" id="{7BB0CB59-C833-7279-534A-290C3F9BD5D2}"/>
            </a:ext>
          </a:extLst>
        </xdr:cNvPr>
        <xdr:cNvPicPr>
          <a:picLocks noChangeAspect="1"/>
        </xdr:cNvPicPr>
      </xdr:nvPicPr>
      <xdr:blipFill rotWithShape="1">
        <a:blip xmlns:r="http://schemas.openxmlformats.org/officeDocument/2006/relationships" r:embed="rId13"/>
        <a:srcRect l="13139" r="10949" b="34646"/>
        <a:stretch>
          <a:fillRect/>
        </a:stretch>
      </xdr:blipFill>
      <xdr:spPr>
        <a:xfrm>
          <a:off x="609600" y="38099"/>
          <a:ext cx="1320800" cy="1279795"/>
        </a:xfrm>
        <a:prstGeom prst="rect">
          <a:avLst/>
        </a:prstGeom>
      </xdr:spPr>
    </xdr:pic>
    <xdr:clientData/>
  </xdr:twoCellAnchor>
  <xdr:twoCellAnchor editAs="oneCell">
    <xdr:from>
      <xdr:col>11</xdr:col>
      <xdr:colOff>25400</xdr:colOff>
      <xdr:row>20</xdr:row>
      <xdr:rowOff>88901</xdr:rowOff>
    </xdr:from>
    <xdr:to>
      <xdr:col>12</xdr:col>
      <xdr:colOff>330200</xdr:colOff>
      <xdr:row>26</xdr:row>
      <xdr:rowOff>76201</xdr:rowOff>
    </xdr:to>
    <mc:AlternateContent xmlns:mc="http://schemas.openxmlformats.org/markup-compatibility/2006" xmlns:a14="http://schemas.microsoft.com/office/drawing/2010/main">
      <mc:Choice Requires="a14">
        <xdr:graphicFrame macro="">
          <xdr:nvGraphicFramePr>
            <xdr:cNvPr id="19" name="Year 4">
              <a:extLst>
                <a:ext uri="{FF2B5EF4-FFF2-40B4-BE49-F238E27FC236}">
                  <a16:creationId xmlns:a16="http://schemas.microsoft.com/office/drawing/2014/main" id="{DFF2203F-7332-1C46-9EA7-8D2CE9409D67}"/>
                </a:ext>
              </a:extLst>
            </xdr:cNvPr>
            <xdr:cNvGraphicFramePr/>
          </xdr:nvGraphicFramePr>
          <xdr:xfrm>
            <a:off x="0" y="0"/>
            <a:ext cx="0" cy="0"/>
          </xdr:xfrm>
          <a:graphic>
            <a:graphicData uri="http://schemas.microsoft.com/office/drawing/2010/slicer">
              <sle:slicer xmlns:sle="http://schemas.microsoft.com/office/drawing/2010/slicer" name="Year 4"/>
            </a:graphicData>
          </a:graphic>
        </xdr:graphicFrame>
      </mc:Choice>
      <mc:Fallback xmlns="">
        <xdr:sp macro="" textlink="">
          <xdr:nvSpPr>
            <xdr:cNvPr id="0" name=""/>
            <xdr:cNvSpPr>
              <a:spLocks noTextEdit="1"/>
            </xdr:cNvSpPr>
          </xdr:nvSpPr>
          <xdr:spPr>
            <a:xfrm>
              <a:off x="7248525" y="5041901"/>
              <a:ext cx="955675" cy="1162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281940</xdr:colOff>
      <xdr:row>0</xdr:row>
      <xdr:rowOff>91440</xdr:rowOff>
    </xdr:from>
    <xdr:to>
      <xdr:col>6</xdr:col>
      <xdr:colOff>551815</xdr:colOff>
      <xdr:row>4</xdr:row>
      <xdr:rowOff>93345</xdr:rowOff>
    </xdr:to>
    <xdr:sp macro="" textlink="">
      <xdr:nvSpPr>
        <xdr:cNvPr id="2" name="TextBox 1">
          <a:extLst>
            <a:ext uri="{FF2B5EF4-FFF2-40B4-BE49-F238E27FC236}">
              <a16:creationId xmlns:a16="http://schemas.microsoft.com/office/drawing/2014/main" id="{C817CB79-F9A1-4945-B607-E849BC96C923}"/>
            </a:ext>
          </a:extLst>
        </xdr:cNvPr>
        <xdr:cNvSpPr txBox="1"/>
      </xdr:nvSpPr>
      <xdr:spPr>
        <a:xfrm>
          <a:off x="891540" y="91440"/>
          <a:ext cx="3973195" cy="733425"/>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ysClr val="windowText" lastClr="000000"/>
              </a:solidFill>
              <a:latin typeface="+mn-lt"/>
            </a:rPr>
            <a:t> </a:t>
          </a:r>
          <a:r>
            <a:rPr lang="en-US" sz="1200" b="1">
              <a:solidFill>
                <a:sysClr val="windowText" lastClr="000000"/>
              </a:solidFill>
              <a:latin typeface="+mn-lt"/>
            </a:rPr>
            <a:t>Flu Vaccine Coverage</a:t>
          </a:r>
        </a:p>
        <a:p>
          <a:pPr algn="ctr"/>
          <a:r>
            <a:rPr lang="en-US" sz="1200" b="1" baseline="0">
              <a:solidFill>
                <a:sysClr val="windowText" lastClr="000000"/>
              </a:solidFill>
              <a:latin typeface="+mn-lt"/>
              <a:cs typeface="Arial" panose="020B0604020202020204" pitchFamily="34" charset="0"/>
            </a:rPr>
            <a:t>2024 = 53.2%</a:t>
          </a:r>
        </a:p>
        <a:p>
          <a:pPr algn="ctr"/>
          <a:r>
            <a:rPr lang="en-US" sz="1600" b="1" baseline="0">
              <a:solidFill>
                <a:srgbClr val="C00000"/>
              </a:solidFill>
              <a:latin typeface="+mn-lt"/>
              <a:cs typeface="Arial" panose="020B0604020202020204" pitchFamily="34" charset="0"/>
            </a:rPr>
            <a:t>Target 66.5% by January 2026</a:t>
          </a:r>
        </a:p>
      </xdr:txBody>
    </xdr:sp>
    <xdr:clientData/>
  </xdr:twoCellAnchor>
  <xdr:twoCellAnchor>
    <xdr:from>
      <xdr:col>12</xdr:col>
      <xdr:colOff>502920</xdr:colOff>
      <xdr:row>1</xdr:row>
      <xdr:rowOff>22860</xdr:rowOff>
    </xdr:from>
    <xdr:to>
      <xdr:col>18</xdr:col>
      <xdr:colOff>102870</xdr:colOff>
      <xdr:row>5</xdr:row>
      <xdr:rowOff>24765</xdr:rowOff>
    </xdr:to>
    <xdr:sp macro="" textlink="">
      <xdr:nvSpPr>
        <xdr:cNvPr id="4" name="TextBox 3">
          <a:extLst>
            <a:ext uri="{FF2B5EF4-FFF2-40B4-BE49-F238E27FC236}">
              <a16:creationId xmlns:a16="http://schemas.microsoft.com/office/drawing/2014/main" id="{21A7384C-EBAB-4016-AD84-8A7804DF47CA}"/>
            </a:ext>
          </a:extLst>
        </xdr:cNvPr>
        <xdr:cNvSpPr txBox="1"/>
      </xdr:nvSpPr>
      <xdr:spPr>
        <a:xfrm>
          <a:off x="7818120" y="205740"/>
          <a:ext cx="3257550" cy="733425"/>
        </a:xfrm>
        <a:prstGeom prst="rect">
          <a:avLst/>
        </a:prstGeom>
        <a:solidFill>
          <a:schemeClr val="accent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ysClr val="windowText" lastClr="000000"/>
              </a:solidFill>
              <a:latin typeface="+mn-lt"/>
            </a:rPr>
            <a:t> </a:t>
          </a:r>
          <a:r>
            <a:rPr lang="en-US" sz="1200" b="1">
              <a:solidFill>
                <a:sysClr val="windowText" lastClr="000000"/>
              </a:solidFill>
              <a:latin typeface="+mn-lt"/>
            </a:rPr>
            <a:t>Wellness</a:t>
          </a:r>
          <a:r>
            <a:rPr lang="en-US" sz="1200" b="1" baseline="0">
              <a:solidFill>
                <a:sysClr val="windowText" lastClr="000000"/>
              </a:solidFill>
              <a:latin typeface="+mn-lt"/>
            </a:rPr>
            <a:t> Program Participation</a:t>
          </a:r>
        </a:p>
        <a:p>
          <a:pPr algn="ctr"/>
          <a:r>
            <a:rPr lang="en-US" sz="1200" b="1" baseline="0">
              <a:solidFill>
                <a:sysClr val="windowText" lastClr="000000"/>
              </a:solidFill>
              <a:latin typeface="+mn-lt"/>
              <a:cs typeface="Arial" panose="020B0604020202020204" pitchFamily="34" charset="0"/>
            </a:rPr>
            <a:t>2024 = 43%</a:t>
          </a:r>
        </a:p>
        <a:p>
          <a:pPr algn="ctr"/>
          <a:r>
            <a:rPr lang="en-US" sz="1600" b="1" baseline="0">
              <a:solidFill>
                <a:srgbClr val="C00000"/>
              </a:solidFill>
              <a:latin typeface="+mn-lt"/>
              <a:cs typeface="Arial" panose="020B0604020202020204" pitchFamily="34" charset="0"/>
            </a:rPr>
            <a:t>Target 47.3% by January 2026</a:t>
          </a:r>
        </a:p>
        <a:p>
          <a:pPr algn="ctr"/>
          <a:endParaRPr lang="en-US" sz="1800" b="1">
            <a:solidFill>
              <a:srgbClr val="FF0000"/>
            </a:solidFill>
            <a:latin typeface="+mn-lt"/>
            <a:cs typeface="Arial" panose="020B0604020202020204" pitchFamily="34" charset="0"/>
          </a:endParaRPr>
        </a:p>
      </xdr:txBody>
    </xdr:sp>
    <xdr:clientData/>
  </xdr:twoCellAnchor>
  <xdr:twoCellAnchor>
    <xdr:from>
      <xdr:col>13</xdr:col>
      <xdr:colOff>59266</xdr:colOff>
      <xdr:row>21</xdr:row>
      <xdr:rowOff>1</xdr:rowOff>
    </xdr:from>
    <xdr:to>
      <xdr:col>18</xdr:col>
      <xdr:colOff>281516</xdr:colOff>
      <xdr:row>24</xdr:row>
      <xdr:rowOff>174626</xdr:rowOff>
    </xdr:to>
    <xdr:sp macro="" textlink="">
      <xdr:nvSpPr>
        <xdr:cNvPr id="5" name="TextBox 4">
          <a:extLst>
            <a:ext uri="{FF2B5EF4-FFF2-40B4-BE49-F238E27FC236}">
              <a16:creationId xmlns:a16="http://schemas.microsoft.com/office/drawing/2014/main" id="{8752BD97-1524-47F6-906F-E3410A49846C}"/>
            </a:ext>
          </a:extLst>
        </xdr:cNvPr>
        <xdr:cNvSpPr txBox="1"/>
      </xdr:nvSpPr>
      <xdr:spPr>
        <a:xfrm>
          <a:off x="7984066" y="3911601"/>
          <a:ext cx="3270250" cy="7334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ysClr val="windowText" lastClr="000000"/>
              </a:solidFill>
              <a:latin typeface="+mn-lt"/>
            </a:rPr>
            <a:t>Preventative Visit Rate</a:t>
          </a:r>
        </a:p>
        <a:p>
          <a:pPr algn="ctr"/>
          <a:r>
            <a:rPr lang="en-US" sz="1200" b="1" baseline="0">
              <a:solidFill>
                <a:sysClr val="windowText" lastClr="000000"/>
              </a:solidFill>
              <a:latin typeface="+mn-lt"/>
              <a:cs typeface="Arial" panose="020B0604020202020204" pitchFamily="34" charset="0"/>
            </a:rPr>
            <a:t>2024 = 72.7%</a:t>
          </a:r>
        </a:p>
        <a:p>
          <a:pPr algn="ctr"/>
          <a:r>
            <a:rPr lang="en-US" sz="1600" b="1" baseline="0">
              <a:solidFill>
                <a:srgbClr val="C00000"/>
              </a:solidFill>
              <a:latin typeface="+mn-lt"/>
              <a:cs typeface="Arial" panose="020B0604020202020204" pitchFamily="34" charset="0"/>
            </a:rPr>
            <a:t>Target 82.17% by January 2026</a:t>
          </a:r>
        </a:p>
      </xdr:txBody>
    </xdr:sp>
    <xdr:clientData/>
  </xdr:twoCellAnchor>
  <xdr:twoCellAnchor>
    <xdr:from>
      <xdr:col>1</xdr:col>
      <xdr:colOff>428172</xdr:colOff>
      <xdr:row>18</xdr:row>
      <xdr:rowOff>117324</xdr:rowOff>
    </xdr:from>
    <xdr:to>
      <xdr:col>7</xdr:col>
      <xdr:colOff>28122</xdr:colOff>
      <xdr:row>22</xdr:row>
      <xdr:rowOff>105682</xdr:rowOff>
    </xdr:to>
    <xdr:sp macro="" textlink="">
      <xdr:nvSpPr>
        <xdr:cNvPr id="6" name="TextBox 5">
          <a:extLst>
            <a:ext uri="{FF2B5EF4-FFF2-40B4-BE49-F238E27FC236}">
              <a16:creationId xmlns:a16="http://schemas.microsoft.com/office/drawing/2014/main" id="{059624BE-4270-4D8A-A35A-B154C62A9134}"/>
            </a:ext>
          </a:extLst>
        </xdr:cNvPr>
        <xdr:cNvSpPr txBox="1"/>
      </xdr:nvSpPr>
      <xdr:spPr>
        <a:xfrm>
          <a:off x="1026886" y="3448353"/>
          <a:ext cx="3573236" cy="728586"/>
        </a:xfrm>
        <a:prstGeom prst="rect">
          <a:avLst/>
        </a:prstGeom>
        <a:solidFill>
          <a:schemeClr val="accent6">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ysClr val="windowText" lastClr="000000"/>
              </a:solidFill>
              <a:latin typeface="+mn-lt"/>
            </a:rPr>
            <a:t> </a:t>
          </a:r>
          <a:r>
            <a:rPr lang="en-US" sz="1200" b="1">
              <a:solidFill>
                <a:sysClr val="windowText" lastClr="000000"/>
              </a:solidFill>
              <a:latin typeface="+mn-lt"/>
            </a:rPr>
            <a:t>Medication Adherance</a:t>
          </a:r>
        </a:p>
        <a:p>
          <a:pPr algn="ctr"/>
          <a:r>
            <a:rPr lang="en-US" sz="1200" b="1" baseline="0">
              <a:solidFill>
                <a:sysClr val="windowText" lastClr="000000"/>
              </a:solidFill>
              <a:latin typeface="+mn-lt"/>
              <a:cs typeface="Arial" panose="020B0604020202020204" pitchFamily="34" charset="0"/>
            </a:rPr>
            <a:t>2024 = 71.9%</a:t>
          </a:r>
        </a:p>
        <a:p>
          <a:pPr algn="ctr"/>
          <a:r>
            <a:rPr lang="en-US" sz="1600" b="1" baseline="0">
              <a:solidFill>
                <a:srgbClr val="C00000"/>
              </a:solidFill>
              <a:latin typeface="+mn-lt"/>
              <a:cs typeface="Arial" panose="020B0604020202020204" pitchFamily="34" charset="0"/>
            </a:rPr>
            <a:t>Target 86.3% by January 2026</a:t>
          </a:r>
        </a:p>
      </xdr:txBody>
    </xdr:sp>
    <xdr:clientData/>
  </xdr:twoCellAnchor>
  <xdr:twoCellAnchor>
    <xdr:from>
      <xdr:col>6</xdr:col>
      <xdr:colOff>424544</xdr:colOff>
      <xdr:row>0</xdr:row>
      <xdr:rowOff>108855</xdr:rowOff>
    </xdr:from>
    <xdr:to>
      <xdr:col>12</xdr:col>
      <xdr:colOff>381001</xdr:colOff>
      <xdr:row>13</xdr:row>
      <xdr:rowOff>54425</xdr:rowOff>
    </xdr:to>
    <xdr:graphicFrame macro="">
      <xdr:nvGraphicFramePr>
        <xdr:cNvPr id="10" name="Chart 9">
          <a:extLst>
            <a:ext uri="{FF2B5EF4-FFF2-40B4-BE49-F238E27FC236}">
              <a16:creationId xmlns:a16="http://schemas.microsoft.com/office/drawing/2014/main" id="{ED6BB853-05B6-DC1F-CA77-264513E0B5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304801</xdr:colOff>
      <xdr:row>1</xdr:row>
      <xdr:rowOff>87086</xdr:rowOff>
    </xdr:from>
    <xdr:to>
      <xdr:col>26</xdr:col>
      <xdr:colOff>87087</xdr:colOff>
      <xdr:row>16</xdr:row>
      <xdr:rowOff>54429</xdr:rowOff>
    </xdr:to>
    <xdr:graphicFrame macro="">
      <xdr:nvGraphicFramePr>
        <xdr:cNvPr id="11" name="Chart 10">
          <a:extLst>
            <a:ext uri="{FF2B5EF4-FFF2-40B4-BE49-F238E27FC236}">
              <a16:creationId xmlns:a16="http://schemas.microsoft.com/office/drawing/2014/main" id="{E0020498-E0B9-EBE1-4B4A-ABEA6E1165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141515</xdr:colOff>
      <xdr:row>37</xdr:row>
      <xdr:rowOff>32658</xdr:rowOff>
    </xdr:from>
    <xdr:to>
      <xdr:col>8</xdr:col>
      <xdr:colOff>141515</xdr:colOff>
      <xdr:row>52</xdr:row>
      <xdr:rowOff>1</xdr:rowOff>
    </xdr:to>
    <xdr:graphicFrame macro="">
      <xdr:nvGraphicFramePr>
        <xdr:cNvPr id="12" name="Chart 11">
          <a:extLst>
            <a:ext uri="{FF2B5EF4-FFF2-40B4-BE49-F238E27FC236}">
              <a16:creationId xmlns:a16="http://schemas.microsoft.com/office/drawing/2014/main" id="{5505AB74-9959-7CC3-6F23-3A12AA251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163287</xdr:colOff>
      <xdr:row>53</xdr:row>
      <xdr:rowOff>141514</xdr:rowOff>
    </xdr:from>
    <xdr:to>
      <xdr:col>5</xdr:col>
      <xdr:colOff>66767</xdr:colOff>
      <xdr:row>58</xdr:row>
      <xdr:rowOff>39189</xdr:rowOff>
    </xdr:to>
    <xdr:sp macro="" textlink="">
      <xdr:nvSpPr>
        <xdr:cNvPr id="13" name="TextBox 12">
          <a:extLst>
            <a:ext uri="{FF2B5EF4-FFF2-40B4-BE49-F238E27FC236}">
              <a16:creationId xmlns:a16="http://schemas.microsoft.com/office/drawing/2014/main" id="{A83A025E-BA4F-4513-807C-1392918CC204}"/>
            </a:ext>
          </a:extLst>
        </xdr:cNvPr>
        <xdr:cNvSpPr txBox="1"/>
      </xdr:nvSpPr>
      <xdr:spPr>
        <a:xfrm>
          <a:off x="762001" y="9949543"/>
          <a:ext cx="2548709" cy="822960"/>
        </a:xfrm>
        <a:prstGeom prst="rect">
          <a:avLst/>
        </a:prstGeom>
        <a:solidFill>
          <a:schemeClr val="tx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ysClr val="windowText" lastClr="000000"/>
              </a:solidFill>
              <a:latin typeface="+mn-lt"/>
            </a:rPr>
            <a:t>Health Insurance Coverage Rate</a:t>
          </a:r>
        </a:p>
        <a:p>
          <a:pPr algn="ctr"/>
          <a:r>
            <a:rPr lang="en-US" sz="1400" b="1" baseline="0">
              <a:solidFill>
                <a:sysClr val="windowText" lastClr="000000"/>
              </a:solidFill>
              <a:latin typeface="+mn-lt"/>
              <a:cs typeface="Arial" panose="020B0604020202020204" pitchFamily="34" charset="0"/>
            </a:rPr>
            <a:t>2024 = 86.9%</a:t>
          </a:r>
        </a:p>
        <a:p>
          <a:pPr algn="ctr"/>
          <a:r>
            <a:rPr lang="en-US" sz="1600" b="1" baseline="0">
              <a:solidFill>
                <a:srgbClr val="C00000"/>
              </a:solidFill>
              <a:latin typeface="+mn-lt"/>
              <a:cs typeface="Arial" panose="020B0604020202020204" pitchFamily="34" charset="0"/>
            </a:rPr>
            <a:t>Target 90% by June 2026</a:t>
          </a:r>
        </a:p>
      </xdr:txBody>
    </xdr:sp>
    <xdr:clientData/>
  </xdr:twoCellAnchor>
  <xdr:twoCellAnchor>
    <xdr:from>
      <xdr:col>12</xdr:col>
      <xdr:colOff>283028</xdr:colOff>
      <xdr:row>37</xdr:row>
      <xdr:rowOff>130629</xdr:rowOff>
    </xdr:from>
    <xdr:to>
      <xdr:col>19</xdr:col>
      <xdr:colOff>489857</xdr:colOff>
      <xdr:row>52</xdr:row>
      <xdr:rowOff>97972</xdr:rowOff>
    </xdr:to>
    <xdr:graphicFrame macro="">
      <xdr:nvGraphicFramePr>
        <xdr:cNvPr id="14" name="Chart 13">
          <a:extLst>
            <a:ext uri="{FF2B5EF4-FFF2-40B4-BE49-F238E27FC236}">
              <a16:creationId xmlns:a16="http://schemas.microsoft.com/office/drawing/2014/main" id="{ED7C0D22-4958-6963-E597-C7BDA2C3AB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65314</xdr:colOff>
      <xdr:row>62</xdr:row>
      <xdr:rowOff>10886</xdr:rowOff>
    </xdr:from>
    <xdr:to>
      <xdr:col>16</xdr:col>
      <xdr:colOff>446314</xdr:colOff>
      <xdr:row>76</xdr:row>
      <xdr:rowOff>163286</xdr:rowOff>
    </xdr:to>
    <xdr:graphicFrame macro="">
      <xdr:nvGraphicFramePr>
        <xdr:cNvPr id="15" name="Chart 14">
          <a:extLst>
            <a:ext uri="{FF2B5EF4-FFF2-40B4-BE49-F238E27FC236}">
              <a16:creationId xmlns:a16="http://schemas.microsoft.com/office/drawing/2014/main" id="{BCE9AE5D-32C1-A565-811F-FFFE05BA25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0.47729</cdr:x>
      <cdr:y>0.03492</cdr:y>
    </cdr:from>
    <cdr:to>
      <cdr:x>0.64201</cdr:x>
      <cdr:y>0.11111</cdr:y>
    </cdr:to>
    <cdr:sp macro="" textlink="">
      <cdr:nvSpPr>
        <cdr:cNvPr id="2" name="TextBox 1">
          <a:extLst xmlns:a="http://schemas.openxmlformats.org/drawingml/2006/main">
            <a:ext uri="{FF2B5EF4-FFF2-40B4-BE49-F238E27FC236}">
              <a16:creationId xmlns:a16="http://schemas.microsoft.com/office/drawing/2014/main" id="{66A2FBD8-70B6-B6FD-6262-7F176B659F82}"/>
            </a:ext>
          </a:extLst>
        </cdr:cNvPr>
        <cdr:cNvSpPr txBox="1"/>
      </cdr:nvSpPr>
      <cdr:spPr>
        <a:xfrm xmlns:a="http://schemas.openxmlformats.org/drawingml/2006/main">
          <a:off x="1756126" y="82119"/>
          <a:ext cx="606066" cy="1791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53.2%</a:t>
          </a:r>
        </a:p>
        <a:p xmlns:a="http://schemas.openxmlformats.org/drawingml/2006/main">
          <a:endParaRPr lang="en-US" sz="1200" b="1" kern="1200"/>
        </a:p>
      </cdr:txBody>
    </cdr:sp>
  </cdr:relSizeAnchor>
</c:userShapes>
</file>

<file path=xl/drawings/drawing12.xml><?xml version="1.0" encoding="utf-8"?>
<c:userShapes xmlns:c="http://schemas.openxmlformats.org/drawingml/2006/chart">
  <cdr:relSizeAnchor xmlns:cdr="http://schemas.openxmlformats.org/drawingml/2006/chartDrawing">
    <cdr:from>
      <cdr:x>0.40635</cdr:x>
      <cdr:y>0.03439</cdr:y>
    </cdr:from>
    <cdr:to>
      <cdr:x>0.57619</cdr:x>
      <cdr:y>0.1508</cdr:y>
    </cdr:to>
    <cdr:sp macro="" textlink="">
      <cdr:nvSpPr>
        <cdr:cNvPr id="2" name="TextBox 1">
          <a:extLst xmlns:a="http://schemas.openxmlformats.org/drawingml/2006/main">
            <a:ext uri="{FF2B5EF4-FFF2-40B4-BE49-F238E27FC236}">
              <a16:creationId xmlns:a16="http://schemas.microsoft.com/office/drawing/2014/main" id="{ADE1F95A-9DC1-7515-8186-15F766FBB9B8}"/>
            </a:ext>
          </a:extLst>
        </cdr:cNvPr>
        <cdr:cNvSpPr txBox="1"/>
      </cdr:nvSpPr>
      <cdr:spPr>
        <a:xfrm xmlns:a="http://schemas.openxmlformats.org/drawingml/2006/main">
          <a:off x="1857839" y="94329"/>
          <a:ext cx="776509" cy="3193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43%</a:t>
          </a:r>
        </a:p>
        <a:p xmlns:a="http://schemas.openxmlformats.org/drawingml/2006/main">
          <a:endParaRPr lang="en-US" sz="1200" b="1" kern="1200"/>
        </a:p>
      </cdr:txBody>
    </cdr:sp>
  </cdr:relSizeAnchor>
</c:userShapes>
</file>

<file path=xl/drawings/drawing13.xml><?xml version="1.0" encoding="utf-8"?>
<c:userShapes xmlns:c="http://schemas.openxmlformats.org/drawingml/2006/chart">
  <cdr:relSizeAnchor xmlns:cdr="http://schemas.openxmlformats.org/drawingml/2006/chartDrawing">
    <cdr:from>
      <cdr:x>0.62839</cdr:x>
      <cdr:y>0.13359</cdr:y>
    </cdr:from>
    <cdr:to>
      <cdr:x>0.79823</cdr:x>
      <cdr:y>0.25</cdr:y>
    </cdr:to>
    <cdr:sp macro="" textlink="">
      <cdr:nvSpPr>
        <cdr:cNvPr id="2" name="TextBox 1">
          <a:extLst xmlns:a="http://schemas.openxmlformats.org/drawingml/2006/main">
            <a:ext uri="{FF2B5EF4-FFF2-40B4-BE49-F238E27FC236}">
              <a16:creationId xmlns:a16="http://schemas.microsoft.com/office/drawing/2014/main" id="{A4ED23B8-18DD-57C2-68F1-FD661E1FEBF3}"/>
            </a:ext>
          </a:extLst>
        </cdr:cNvPr>
        <cdr:cNvSpPr txBox="1"/>
      </cdr:nvSpPr>
      <cdr:spPr>
        <a:xfrm xmlns:a="http://schemas.openxmlformats.org/drawingml/2006/main">
          <a:off x="2941405" y="366473"/>
          <a:ext cx="794997" cy="3193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71.9%</a:t>
          </a:r>
        </a:p>
        <a:p xmlns:a="http://schemas.openxmlformats.org/drawingml/2006/main">
          <a:endParaRPr lang="en-US" sz="1200" b="1" kern="1200"/>
        </a:p>
      </cdr:txBody>
    </cdr:sp>
  </cdr:relSizeAnchor>
</c:userShapes>
</file>

<file path=xl/drawings/drawing14.xml><?xml version="1.0" encoding="utf-8"?>
<c:userShapes xmlns:c="http://schemas.openxmlformats.org/drawingml/2006/chart">
  <cdr:relSizeAnchor xmlns:cdr="http://schemas.openxmlformats.org/drawingml/2006/chartDrawing">
    <cdr:from>
      <cdr:x>0.65159</cdr:x>
      <cdr:y>0.1455</cdr:y>
    </cdr:from>
    <cdr:to>
      <cdr:x>0.82547</cdr:x>
      <cdr:y>0.26191</cdr:y>
    </cdr:to>
    <cdr:sp macro="" textlink="">
      <cdr:nvSpPr>
        <cdr:cNvPr id="2" name="TextBox 1">
          <a:extLst xmlns:a="http://schemas.openxmlformats.org/drawingml/2006/main">
            <a:ext uri="{FF2B5EF4-FFF2-40B4-BE49-F238E27FC236}">
              <a16:creationId xmlns:a16="http://schemas.microsoft.com/office/drawing/2014/main" id="{FFD6870E-473E-12A0-AA28-01E4FB9A1BE2}"/>
            </a:ext>
          </a:extLst>
        </cdr:cNvPr>
        <cdr:cNvSpPr txBox="1"/>
      </cdr:nvSpPr>
      <cdr:spPr>
        <a:xfrm xmlns:a="http://schemas.openxmlformats.org/drawingml/2006/main">
          <a:off x="2979069" y="399132"/>
          <a:ext cx="794980" cy="3193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72.7%</a:t>
          </a:r>
        </a:p>
        <a:p xmlns:a="http://schemas.openxmlformats.org/drawingml/2006/main">
          <a:endParaRPr lang="en-US" sz="1200" b="1" kern="1200"/>
        </a:p>
      </cdr:txBody>
    </cdr:sp>
  </cdr:relSizeAnchor>
</c:userShapes>
</file>

<file path=xl/drawings/drawing15.xml><?xml version="1.0" encoding="utf-8"?>
<c:userShapes xmlns:c="http://schemas.openxmlformats.org/drawingml/2006/chart">
  <cdr:relSizeAnchor xmlns:cdr="http://schemas.openxmlformats.org/drawingml/2006/chartDrawing">
    <cdr:from>
      <cdr:x>0.70873</cdr:x>
      <cdr:y>0.28042</cdr:y>
    </cdr:from>
    <cdr:to>
      <cdr:x>0.88262</cdr:x>
      <cdr:y>0.39682</cdr:y>
    </cdr:to>
    <cdr:sp macro="" textlink="">
      <cdr:nvSpPr>
        <cdr:cNvPr id="2" name="TextBox 1">
          <a:extLst xmlns:a="http://schemas.openxmlformats.org/drawingml/2006/main">
            <a:ext uri="{FF2B5EF4-FFF2-40B4-BE49-F238E27FC236}">
              <a16:creationId xmlns:a16="http://schemas.microsoft.com/office/drawing/2014/main" id="{EC44A480-4BA9-E7B4-7255-AF75DD2AB578}"/>
            </a:ext>
          </a:extLst>
        </cdr:cNvPr>
        <cdr:cNvSpPr txBox="1"/>
      </cdr:nvSpPr>
      <cdr:spPr>
        <a:xfrm xmlns:a="http://schemas.openxmlformats.org/drawingml/2006/main">
          <a:off x="3240311" y="769256"/>
          <a:ext cx="795025" cy="3193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86.9%</a:t>
          </a:r>
        </a:p>
        <a:p xmlns:a="http://schemas.openxmlformats.org/drawingml/2006/main">
          <a:endParaRPr lang="en-US" sz="1200" b="1" kern="1200"/>
        </a:p>
      </cdr:txBody>
    </cdr:sp>
  </cdr:relSizeAnchor>
</c:userShapes>
</file>

<file path=xl/drawings/drawing2.xml><?xml version="1.0" encoding="utf-8"?>
<c:userShapes xmlns:c="http://schemas.openxmlformats.org/drawingml/2006/chart">
  <cdr:relSizeAnchor xmlns:cdr="http://schemas.openxmlformats.org/drawingml/2006/chartDrawing">
    <cdr:from>
      <cdr:x>0.6868</cdr:x>
      <cdr:y>0.26215</cdr:y>
    </cdr:from>
    <cdr:to>
      <cdr:x>0.86069</cdr:x>
      <cdr:y>0.37855</cdr:y>
    </cdr:to>
    <cdr:sp macro="" textlink="">
      <cdr:nvSpPr>
        <cdr:cNvPr id="2" name="TextBox 1">
          <a:extLst xmlns:a="http://schemas.openxmlformats.org/drawingml/2006/main">
            <a:ext uri="{FF2B5EF4-FFF2-40B4-BE49-F238E27FC236}">
              <a16:creationId xmlns:a16="http://schemas.microsoft.com/office/drawing/2014/main" id="{EC44A480-4BA9-E7B4-7255-AF75DD2AB578}"/>
            </a:ext>
          </a:extLst>
        </cdr:cNvPr>
        <cdr:cNvSpPr txBox="1"/>
      </cdr:nvSpPr>
      <cdr:spPr>
        <a:xfrm xmlns:a="http://schemas.openxmlformats.org/drawingml/2006/main">
          <a:off x="3020826" y="555991"/>
          <a:ext cx="764844" cy="2468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86.9%</a:t>
          </a:r>
        </a:p>
        <a:p xmlns:a="http://schemas.openxmlformats.org/drawingml/2006/main">
          <a:endParaRPr lang="en-US" sz="1200" b="1" kern="1200"/>
        </a:p>
      </cdr:txBody>
    </cdr:sp>
  </cdr:relSizeAnchor>
</c:userShapes>
</file>

<file path=xl/drawings/drawing3.xml><?xml version="1.0" encoding="utf-8"?>
<c:userShapes xmlns:c="http://schemas.openxmlformats.org/drawingml/2006/chart">
  <cdr:relSizeAnchor xmlns:cdr="http://schemas.openxmlformats.org/drawingml/2006/chartDrawing">
    <cdr:from>
      <cdr:x>0.63057</cdr:x>
      <cdr:y>0.13418</cdr:y>
    </cdr:from>
    <cdr:to>
      <cdr:x>0.80445</cdr:x>
      <cdr:y>0.25059</cdr:y>
    </cdr:to>
    <cdr:sp macro="" textlink="">
      <cdr:nvSpPr>
        <cdr:cNvPr id="2" name="TextBox 1">
          <a:extLst xmlns:a="http://schemas.openxmlformats.org/drawingml/2006/main">
            <a:ext uri="{FF2B5EF4-FFF2-40B4-BE49-F238E27FC236}">
              <a16:creationId xmlns:a16="http://schemas.microsoft.com/office/drawing/2014/main" id="{FFD6870E-473E-12A0-AA28-01E4FB9A1BE2}"/>
            </a:ext>
          </a:extLst>
        </cdr:cNvPr>
        <cdr:cNvSpPr txBox="1"/>
      </cdr:nvSpPr>
      <cdr:spPr>
        <a:xfrm xmlns:a="http://schemas.openxmlformats.org/drawingml/2006/main">
          <a:off x="2818883" y="287989"/>
          <a:ext cx="777313" cy="249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72.7%</a:t>
          </a:r>
        </a:p>
        <a:p xmlns:a="http://schemas.openxmlformats.org/drawingml/2006/main">
          <a:endParaRPr lang="en-US" sz="1200" b="1" kern="1200"/>
        </a:p>
      </cdr:txBody>
    </cdr:sp>
  </cdr:relSizeAnchor>
</c:userShapes>
</file>

<file path=xl/drawings/drawing4.xml><?xml version="1.0" encoding="utf-8"?>
<c:userShapes xmlns:c="http://schemas.openxmlformats.org/drawingml/2006/chart">
  <cdr:relSizeAnchor xmlns:cdr="http://schemas.openxmlformats.org/drawingml/2006/chartDrawing">
    <cdr:from>
      <cdr:x>0.63354</cdr:x>
      <cdr:y>0.12707</cdr:y>
    </cdr:from>
    <cdr:to>
      <cdr:x>0.80338</cdr:x>
      <cdr:y>0.24348</cdr:y>
    </cdr:to>
    <cdr:sp macro="" textlink="">
      <cdr:nvSpPr>
        <cdr:cNvPr id="2" name="TextBox 1">
          <a:extLst xmlns:a="http://schemas.openxmlformats.org/drawingml/2006/main">
            <a:ext uri="{FF2B5EF4-FFF2-40B4-BE49-F238E27FC236}">
              <a16:creationId xmlns:a16="http://schemas.microsoft.com/office/drawing/2014/main" id="{A4ED23B8-18DD-57C2-68F1-FD661E1FEBF3}"/>
            </a:ext>
          </a:extLst>
        </cdr:cNvPr>
        <cdr:cNvSpPr txBox="1"/>
      </cdr:nvSpPr>
      <cdr:spPr>
        <a:xfrm xmlns:a="http://schemas.openxmlformats.org/drawingml/2006/main">
          <a:off x="2389653" y="293704"/>
          <a:ext cx="640620" cy="2690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71.9%</a:t>
          </a:r>
        </a:p>
        <a:p xmlns:a="http://schemas.openxmlformats.org/drawingml/2006/main">
          <a:endParaRPr lang="en-US" sz="1200" b="1" kern="1200"/>
        </a:p>
      </cdr:txBody>
    </cdr:sp>
  </cdr:relSizeAnchor>
</c:userShapes>
</file>

<file path=xl/drawings/drawing5.xml><?xml version="1.0" encoding="utf-8"?>
<c:userShapes xmlns:c="http://schemas.openxmlformats.org/drawingml/2006/chart">
  <cdr:relSizeAnchor xmlns:cdr="http://schemas.openxmlformats.org/drawingml/2006/chartDrawing">
    <cdr:from>
      <cdr:x>0.37365</cdr:x>
      <cdr:y>0.0207</cdr:y>
    </cdr:from>
    <cdr:to>
      <cdr:x>0.65422</cdr:x>
      <cdr:y>0.12758</cdr:y>
    </cdr:to>
    <cdr:sp macro="" textlink="">
      <cdr:nvSpPr>
        <cdr:cNvPr id="2" name="TextBox 1">
          <a:extLst xmlns:a="http://schemas.openxmlformats.org/drawingml/2006/main">
            <a:ext uri="{FF2B5EF4-FFF2-40B4-BE49-F238E27FC236}">
              <a16:creationId xmlns:a16="http://schemas.microsoft.com/office/drawing/2014/main" id="{ADE1F95A-9DC1-7515-8186-15F766FBB9B8}"/>
            </a:ext>
          </a:extLst>
        </cdr:cNvPr>
        <cdr:cNvSpPr txBox="1"/>
      </cdr:nvSpPr>
      <cdr:spPr>
        <a:xfrm xmlns:a="http://schemas.openxmlformats.org/drawingml/2006/main">
          <a:off x="1257532" y="45749"/>
          <a:ext cx="944258" cy="236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43%</a:t>
          </a:r>
        </a:p>
        <a:p xmlns:a="http://schemas.openxmlformats.org/drawingml/2006/main">
          <a:endParaRPr lang="en-US" sz="1200" b="1" kern="1200"/>
        </a:p>
      </cdr:txBody>
    </cdr:sp>
  </cdr:relSizeAnchor>
</c:userShapes>
</file>

<file path=xl/drawings/drawing6.xml><?xml version="1.0" encoding="utf-8"?>
<c:userShapes xmlns:c="http://schemas.openxmlformats.org/drawingml/2006/chart">
  <cdr:relSizeAnchor xmlns:cdr="http://schemas.openxmlformats.org/drawingml/2006/chartDrawing">
    <cdr:from>
      <cdr:x>0.50427</cdr:x>
      <cdr:y>0.03103</cdr:y>
    </cdr:from>
    <cdr:to>
      <cdr:x>0.70112</cdr:x>
      <cdr:y>0.15484</cdr:y>
    </cdr:to>
    <cdr:sp macro="" textlink="">
      <cdr:nvSpPr>
        <cdr:cNvPr id="2" name="TextBox 1">
          <a:extLst xmlns:a="http://schemas.openxmlformats.org/drawingml/2006/main">
            <a:ext uri="{FF2B5EF4-FFF2-40B4-BE49-F238E27FC236}">
              <a16:creationId xmlns:a16="http://schemas.microsoft.com/office/drawing/2014/main" id="{66A2FBD8-70B6-B6FD-6262-7F176B659F82}"/>
            </a:ext>
          </a:extLst>
        </cdr:cNvPr>
        <cdr:cNvSpPr txBox="1"/>
      </cdr:nvSpPr>
      <cdr:spPr>
        <a:xfrm xmlns:a="http://schemas.openxmlformats.org/drawingml/2006/main">
          <a:off x="1740108" y="68174"/>
          <a:ext cx="679284" cy="2720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kern="1200"/>
            <a:t>53.2%</a:t>
          </a:r>
        </a:p>
        <a:p xmlns:a="http://schemas.openxmlformats.org/drawingml/2006/main">
          <a:endParaRPr lang="en-US" sz="1200" b="1" kern="1200"/>
        </a:p>
      </cdr:txBody>
    </cdr:sp>
  </cdr:relSizeAnchor>
</c:userShapes>
</file>

<file path=xl/drawings/drawing7.xml><?xml version="1.0" encoding="utf-8"?>
<xdr:wsDr xmlns:xdr="http://schemas.openxmlformats.org/drawingml/2006/spreadsheetDrawing" xmlns:a="http://schemas.openxmlformats.org/drawingml/2006/main">
  <xdr:twoCellAnchor>
    <xdr:from>
      <xdr:col>9</xdr:col>
      <xdr:colOff>990600</xdr:colOff>
      <xdr:row>28</xdr:row>
      <xdr:rowOff>0</xdr:rowOff>
    </xdr:from>
    <xdr:to>
      <xdr:col>12</xdr:col>
      <xdr:colOff>990600</xdr:colOff>
      <xdr:row>51</xdr:row>
      <xdr:rowOff>88900</xdr:rowOff>
    </xdr:to>
    <xdr:graphicFrame macro="">
      <xdr:nvGraphicFramePr>
        <xdr:cNvPr id="10" name="Chart 9">
          <a:extLst>
            <a:ext uri="{FF2B5EF4-FFF2-40B4-BE49-F238E27FC236}">
              <a16:creationId xmlns:a16="http://schemas.microsoft.com/office/drawing/2014/main" id="{1F44922E-2510-8EB0-AC0F-232DE5B79D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558800</xdr:colOff>
      <xdr:row>21</xdr:row>
      <xdr:rowOff>127000</xdr:rowOff>
    </xdr:from>
    <xdr:to>
      <xdr:col>7</xdr:col>
      <xdr:colOff>1422400</xdr:colOff>
      <xdr:row>34</xdr:row>
      <xdr:rowOff>79369</xdr:rowOff>
    </xdr:to>
    <mc:AlternateContent xmlns:mc="http://schemas.openxmlformats.org/markup-compatibility/2006" xmlns:a14="http://schemas.microsoft.com/office/drawing/2010/main">
      <mc:Choice Requires="a14">
        <xdr:graphicFrame macro="">
          <xdr:nvGraphicFramePr>
            <xdr:cNvPr id="2" name="Year">
              <a:extLst>
                <a:ext uri="{FF2B5EF4-FFF2-40B4-BE49-F238E27FC236}">
                  <a16:creationId xmlns:a16="http://schemas.microsoft.com/office/drawing/2014/main" id="{3D3AF060-3866-8695-3F5A-EA7441729B1A}"/>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7505700" y="41275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19</xdr:row>
      <xdr:rowOff>0</xdr:rowOff>
    </xdr:from>
    <xdr:to>
      <xdr:col>6</xdr:col>
      <xdr:colOff>285751</xdr:colOff>
      <xdr:row>37</xdr:row>
      <xdr:rowOff>147638</xdr:rowOff>
    </xdr:to>
    <mc:AlternateContent xmlns:mc="http://schemas.openxmlformats.org/markup-compatibility/2006">
      <mc:Choice xmlns:cx4="http://schemas.microsoft.com/office/drawing/2016/5/10/chartex" Requires="cx4">
        <xdr:graphicFrame macro="">
          <xdr:nvGraphicFramePr>
            <xdr:cNvPr id="4" name="Chart 3">
              <a:extLst>
                <a:ext uri="{FF2B5EF4-FFF2-40B4-BE49-F238E27FC236}">
                  <a16:creationId xmlns:a16="http://schemas.microsoft.com/office/drawing/2014/main" id="{CA65853C-6EA0-E74D-85FF-433667807F0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3619500"/>
              <a:ext cx="7232651" cy="357663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205740</xdr:colOff>
      <xdr:row>5</xdr:row>
      <xdr:rowOff>144780</xdr:rowOff>
    </xdr:from>
    <xdr:to>
      <xdr:col>9</xdr:col>
      <xdr:colOff>411480</xdr:colOff>
      <xdr:row>17</xdr:row>
      <xdr:rowOff>87630</xdr:rowOff>
    </xdr:to>
    <xdr:graphicFrame macro="">
      <xdr:nvGraphicFramePr>
        <xdr:cNvPr id="2" name="Chart 1">
          <a:extLst>
            <a:ext uri="{FF2B5EF4-FFF2-40B4-BE49-F238E27FC236}">
              <a16:creationId xmlns:a16="http://schemas.microsoft.com/office/drawing/2014/main" id="{777CA93F-6FB5-0ADC-A7CA-82BFF1E2B8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449580</xdr:colOff>
      <xdr:row>6</xdr:row>
      <xdr:rowOff>152401</xdr:rowOff>
    </xdr:from>
    <xdr:to>
      <xdr:col>11</xdr:col>
      <xdr:colOff>320040</xdr:colOff>
      <xdr:row>14</xdr:row>
      <xdr:rowOff>106680</xdr:rowOff>
    </xdr:to>
    <mc:AlternateContent xmlns:mc="http://schemas.openxmlformats.org/markup-compatibility/2006" xmlns:a14="http://schemas.microsoft.com/office/drawing/2010/main">
      <mc:Choice Requires="a14">
        <xdr:graphicFrame macro="">
          <xdr:nvGraphicFramePr>
            <xdr:cNvPr id="3" name="Year 2">
              <a:extLst>
                <a:ext uri="{FF2B5EF4-FFF2-40B4-BE49-F238E27FC236}">
                  <a16:creationId xmlns:a16="http://schemas.microsoft.com/office/drawing/2014/main" id="{FA1AD6EF-F38D-EC09-B351-70E6E9C350E9}"/>
                </a:ext>
              </a:extLst>
            </xdr:cNvPr>
            <xdr:cNvGraphicFramePr/>
          </xdr:nvGraphicFramePr>
          <xdr:xfrm>
            <a:off x="0" y="0"/>
            <a:ext cx="0" cy="0"/>
          </xdr:xfrm>
          <a:graphic>
            <a:graphicData uri="http://schemas.microsoft.com/office/drawing/2010/slicer">
              <sle:slicer xmlns:sle="http://schemas.microsoft.com/office/drawing/2010/slicer" name="Year 2"/>
            </a:graphicData>
          </a:graphic>
        </xdr:graphicFrame>
      </mc:Choice>
      <mc:Fallback xmlns="">
        <xdr:sp macro="" textlink="">
          <xdr:nvSpPr>
            <xdr:cNvPr id="0" name=""/>
            <xdr:cNvSpPr>
              <a:spLocks noTextEdit="1"/>
            </xdr:cNvSpPr>
          </xdr:nvSpPr>
          <xdr:spPr>
            <a:xfrm>
              <a:off x="6240780" y="1249681"/>
              <a:ext cx="1089660" cy="141731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0</xdr:colOff>
      <xdr:row>24</xdr:row>
      <xdr:rowOff>0</xdr:rowOff>
    </xdr:from>
    <xdr:to>
      <xdr:col>11</xdr:col>
      <xdr:colOff>599440</xdr:colOff>
      <xdr:row>37</xdr:row>
      <xdr:rowOff>168910</xdr:rowOff>
    </xdr:to>
    <xdr:graphicFrame macro="">
      <xdr:nvGraphicFramePr>
        <xdr:cNvPr id="4" name="Chart 3">
          <a:extLst>
            <a:ext uri="{FF2B5EF4-FFF2-40B4-BE49-F238E27FC236}">
              <a16:creationId xmlns:a16="http://schemas.microsoft.com/office/drawing/2014/main" id="{47E12987-2E31-5D4C-81C6-658D51DF24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142874</xdr:colOff>
      <xdr:row>17</xdr:row>
      <xdr:rowOff>23812</xdr:rowOff>
    </xdr:from>
    <xdr:to>
      <xdr:col>6</xdr:col>
      <xdr:colOff>47625</xdr:colOff>
      <xdr:row>35</xdr:row>
      <xdr:rowOff>171450</xdr:rowOff>
    </xdr:to>
    <mc:AlternateContent xmlns:mc="http://schemas.openxmlformats.org/markup-compatibility/2006">
      <mc:Choice xmlns:cx4="http://schemas.microsoft.com/office/drawing/2016/5/10/chartex" Requires="cx4">
        <xdr:graphicFrame macro="">
          <xdr:nvGraphicFramePr>
            <xdr:cNvPr id="7" name="Chart 6">
              <a:extLst>
                <a:ext uri="{FF2B5EF4-FFF2-40B4-BE49-F238E27FC236}">
                  <a16:creationId xmlns:a16="http://schemas.microsoft.com/office/drawing/2014/main" id="{EDCD2D5D-6C9F-1407-6619-800BF0782C1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42874" y="3262312"/>
              <a:ext cx="6419851" cy="357663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61911</xdr:colOff>
      <xdr:row>17</xdr:row>
      <xdr:rowOff>23812</xdr:rowOff>
    </xdr:from>
    <xdr:to>
      <xdr:col>13</xdr:col>
      <xdr:colOff>247649</xdr:colOff>
      <xdr:row>35</xdr:row>
      <xdr:rowOff>133350</xdr:rowOff>
    </xdr:to>
    <mc:AlternateContent xmlns:mc="http://schemas.openxmlformats.org/markup-compatibility/2006">
      <mc:Choice xmlns:cx4="http://schemas.microsoft.com/office/drawing/2016/5/10/chartex" Requires="cx4">
        <xdr:graphicFrame macro="">
          <xdr:nvGraphicFramePr>
            <xdr:cNvPr id="8" name="Chart 7">
              <a:extLst>
                <a:ext uri="{FF2B5EF4-FFF2-40B4-BE49-F238E27FC236}">
                  <a16:creationId xmlns:a16="http://schemas.microsoft.com/office/drawing/2014/main" id="{8AC59976-20A8-AD58-5F27-5FBA01DE4CD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577011" y="3262312"/>
              <a:ext cx="5570538" cy="353853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13</xdr:col>
      <xdr:colOff>252412</xdr:colOff>
      <xdr:row>17</xdr:row>
      <xdr:rowOff>4762</xdr:rowOff>
    </xdr:from>
    <xdr:to>
      <xdr:col>22</xdr:col>
      <xdr:colOff>76200</xdr:colOff>
      <xdr:row>35</xdr:row>
      <xdr:rowOff>114300</xdr:rowOff>
    </xdr:to>
    <mc:AlternateContent xmlns:mc="http://schemas.openxmlformats.org/markup-compatibility/2006">
      <mc:Choice xmlns:cx4="http://schemas.microsoft.com/office/drawing/2016/5/10/chartex" Requires="cx4">
        <xdr:graphicFrame macro="">
          <xdr:nvGraphicFramePr>
            <xdr:cNvPr id="9" name="Chart 8">
              <a:extLst>
                <a:ext uri="{FF2B5EF4-FFF2-40B4-BE49-F238E27FC236}">
                  <a16:creationId xmlns:a16="http://schemas.microsoft.com/office/drawing/2014/main" id="{80EEF781-56C6-B195-2387-A0659DC3512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2152312" y="3243262"/>
              <a:ext cx="5881688" cy="353853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stephaniemcneese/Downloads/Dashboard%20Template%20EDW%20v10.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McNeese" refreshedDate="45945.871292708332" createdVersion="8" refreshedVersion="8" minRefreshableVersion="3" recordCount="16" xr:uid="{DD1E4E19-2D48-0248-BFF2-E8382BF9712C}">
  <cacheSource type="worksheet">
    <worksheetSource ref="A1:B1048576" sheet="SM Data Prep"/>
  </cacheSource>
  <cacheFields count="16">
    <cacheField name="County" numFmtId="0">
      <sharedItems containsBlank="1" count="6">
        <s v="Bandera"/>
        <s v="Gillespie"/>
        <s v="Kerr"/>
        <s v="Medina"/>
        <s v="Uvalde"/>
        <m/>
      </sharedItems>
    </cacheField>
    <cacheField name="Year" numFmtId="0">
      <sharedItems containsString="0" containsBlank="1" containsNumber="1" containsInteger="1" minValue="2022" maxValue="2024" count="4">
        <n v="2022"/>
        <n v="2023"/>
        <n v="2024"/>
        <m/>
      </sharedItems>
    </cacheField>
    <cacheField name="Population" numFmtId="0">
      <sharedItems containsString="0" containsBlank="1" containsNumber="1" containsInteger="1" minValue="11184" maxValue="49884"/>
    </cacheField>
    <cacheField name="Obesity_Rate(%)" numFmtId="0">
      <sharedItems containsString="0" containsBlank="1" containsNumber="1" minValue="26.904166206324589" maxValue="39.447385405976"/>
    </cacheField>
    <cacheField name="Smoking_Rate(%)" numFmtId="0">
      <sharedItems containsString="0" containsBlank="1" containsNumber="1" minValue="11.721303991207529" maxValue="23.536049141660119"/>
    </cacheField>
    <cacheField name="Diabetes_Prevalence(%)" numFmtId="0">
      <sharedItems containsString="0" containsBlank="1" containsNumber="1" minValue="8.3288109376869777" maxValue="14.96207392324682"/>
    </cacheField>
    <cacheField name="Preventive_Visit_Rate(%)" numFmtId="0">
      <sharedItems containsString="0" containsBlank="1" containsNumber="1" minValue="60.602754835216672" maxValue="84.812865504049284" count="16">
        <n v="70.378123488368033"/>
        <n v="75.108982992869272"/>
        <n v="71.045842620048859"/>
        <n v="72.642418594534348"/>
        <n v="65.046045884093957"/>
        <n v="82.569094699112725"/>
        <n v="60.602754835216672"/>
        <n v="65.408319440770669"/>
        <n v="66.611795416679769"/>
        <n v="66.146186062335005"/>
        <n v="83.201293755721196"/>
        <n v="68.278662229103745"/>
        <n v="64.23760229665146"/>
        <n v="71.877246821669203"/>
        <n v="84.812865504049284"/>
        <m/>
      </sharedItems>
    </cacheField>
    <cacheField name="Flu_Vaccine_Coverage(%)" numFmtId="0">
      <sharedItems containsString="0" containsBlank="1" containsNumber="1" minValue="40.42992717601004" maxValue="67.673028509683732" count="16">
        <n v="40.42992717601004"/>
        <n v="62.910768080509612"/>
        <n v="44.901002751952603"/>
        <n v="41.861242508696627"/>
        <n v="47.743117874814047"/>
        <n v="55.746999601775137"/>
        <n v="43.493767914451382"/>
        <n v="53.277320377984459"/>
        <n v="55.106409445356583"/>
        <n v="50.744191495874333"/>
        <n v="42.734219183340329"/>
        <n v="62.979147245655369"/>
        <n v="41.529246310673273"/>
        <n v="67.673028509683732"/>
        <n v="47.220115442714587"/>
        <m/>
      </sharedItems>
    </cacheField>
    <cacheField name="Median_Income" numFmtId="0">
      <sharedItems containsString="0" containsBlank="1" containsNumber="1" minValue="46783.246135424451" maxValue="51591.639660055152"/>
    </cacheField>
    <cacheField name="Unemployment_Rate(%)" numFmtId="0">
      <sharedItems containsString="0" containsBlank="1" containsNumber="1" minValue="3.523212671478591" maxValue="5.8180780418320142"/>
    </cacheField>
    <cacheField name="Food_Insecurity_Rate(%)" numFmtId="0">
      <sharedItems containsString="0" containsBlank="1" containsNumber="1" minValue="11.242607501245519" maxValue="20.12089443909435"/>
    </cacheField>
    <cacheField name="Health_Insurance_Coverage(%)" numFmtId="0">
      <sharedItems containsString="0" containsBlank="1" containsNumber="1" minValue="76.745498134400847" maxValue="94.093511907130832" count="16">
        <n v="78.552175931024735"/>
        <n v="78.202573158404135"/>
        <n v="77.978706857612195"/>
        <n v="93.586437816490644"/>
        <n v="93.781068288862201"/>
        <n v="93.666490127744638"/>
        <n v="78.186595416832688"/>
        <n v="76.745498134400847"/>
        <n v="77.184601148365772"/>
        <n v="93.479080829699654"/>
        <n v="92.679184925944568"/>
        <n v="92.494079982269014"/>
        <n v="94.093511907130832"/>
        <n v="92.584169322868021"/>
        <n v="93.167506080663415"/>
        <m/>
      </sharedItems>
    </cacheField>
    <cacheField name="Broadband_Access(%)" numFmtId="0">
      <sharedItems containsString="0" containsBlank="1" containsNumber="1" minValue="64.871120465903985" maxValue="85.115959539137535"/>
    </cacheField>
    <cacheField name="Rurality_Score(1-10)" numFmtId="0">
      <sharedItems containsString="0" containsBlank="1" containsNumber="1" minValue="5.9723642635023113" maxValue="9.0793229164591214"/>
    </cacheField>
    <cacheField name="Wellness_Program_Participation(%)" numFmtId="0">
      <sharedItems containsString="0" containsBlank="1" containsNumber="1" minValue="31.732610930172481" maxValue="59.789469113168387" count="16">
        <n v="42.600420287336988"/>
        <n v="38.984097602995391"/>
        <n v="32.766142708740048"/>
        <n v="40.181621716866452"/>
        <n v="48.921100133720827"/>
        <n v="31.732610930172481"/>
        <n v="43.994175367234178"/>
        <n v="39.752077508407183"/>
        <n v="56.236132523935979"/>
        <n v="43.222440092251631"/>
        <n v="59.789469113168387"/>
        <n v="46.496122418714648"/>
        <n v="50.527003291281432"/>
        <n v="35.220182385497587"/>
        <n v="47.621566394919789"/>
        <m/>
      </sharedItems>
    </cacheField>
    <cacheField name="Medication_Adherence(%)" numFmtId="0">
      <sharedItems containsString="0" containsBlank="1" containsNumber="1" minValue="60.927926441806981" maxValue="87.358787525988987" count="16">
        <n v="69.571352229967189"/>
        <n v="72.465421891861979"/>
        <n v="87.240452681249224"/>
        <n v="62.739264076340113"/>
        <n v="69.560688119715707"/>
        <n v="63.140279116065997"/>
        <n v="87.358787525988987"/>
        <n v="61.827861651621603"/>
        <n v="80.820522423172264"/>
        <n v="77.215517939250802"/>
        <n v="61.827057992984798"/>
        <n v="60.927926441806981"/>
        <n v="70.849412845231342"/>
        <n v="63.761260477016201"/>
        <n v="67.608383125791249"/>
        <m/>
      </sharedItems>
    </cacheField>
  </cacheFields>
  <extLst>
    <ext xmlns:x14="http://schemas.microsoft.com/office/spreadsheetml/2009/9/main" uri="{725AE2AE-9491-48be-B2B4-4EB974FC3084}">
      <x14:pivotCacheDefinition pivotCacheId="1442283339"/>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ah Coleman" refreshedDate="45948.854333680552" createdVersion="8" refreshedVersion="8" minRefreshableVersion="3" recordCount="3" xr:uid="{79A9F259-E7E7-46E1-99A2-1BF223CDD986}">
  <cacheSource type="worksheet">
    <worksheetSource ref="A1:D4" sheet="Sheet3" r:id="rId2"/>
  </cacheSource>
  <cacheFields count="4">
    <cacheField name="Year" numFmtId="0">
      <sharedItems containsSemiMixedTypes="0" containsString="0" containsNumber="1" containsInteger="1" minValue="2022" maxValue="2024" count="3">
        <n v="2022"/>
        <n v="2023"/>
        <n v="2024"/>
      </sharedItems>
    </cacheField>
    <cacheField name="# patients below 80% adherence " numFmtId="0">
      <sharedItems containsSemiMixedTypes="0" containsString="0" containsNumber="1" containsInteger="1" minValue="120" maxValue="165"/>
    </cacheField>
    <cacheField name="Number of Patients" numFmtId="0">
      <sharedItems containsSemiMixedTypes="0" containsString="0" containsNumber="1" containsInteger="1" minValue="200" maxValue="200"/>
    </cacheField>
    <cacheField name="%" numFmtId="9">
      <sharedItems containsSemiMixedTypes="0" containsString="0" containsNumber="1" minValue="0.6" maxValue="0.82499999999999996"/>
    </cacheField>
  </cacheFields>
  <extLst>
    <ext xmlns:x14="http://schemas.microsoft.com/office/spreadsheetml/2009/9/main" uri="{725AE2AE-9491-48be-B2B4-4EB974FC3084}">
      <x14:pivotCacheDefinition pivotCacheId="202746125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n v="19782"/>
    <n v="28.71099620587519"/>
    <n v="22.994386539732719"/>
    <n v="9.1523989978106819"/>
    <x v="0"/>
    <x v="0"/>
    <n v="47779.431676355518"/>
    <n v="3.5492420230267032"/>
    <n v="20.12089443909435"/>
    <x v="0"/>
    <n v="65.926088171158057"/>
    <n v="9.0120951127068434"/>
    <x v="0"/>
    <x v="0"/>
  </r>
  <r>
    <x v="0"/>
    <x v="1"/>
    <n v="22720"/>
    <n v="33.574114742244163"/>
    <n v="12.77257596920537"/>
    <n v="8.4171096814720059"/>
    <x v="1"/>
    <x v="1"/>
    <n v="47605.170950905696"/>
    <n v="3.5473321316738819"/>
    <n v="19.966763537532671"/>
    <x v="1"/>
    <n v="65.137761631949928"/>
    <n v="9.0011797574448487"/>
    <x v="1"/>
    <x v="1"/>
  </r>
  <r>
    <x v="0"/>
    <x v="2"/>
    <n v="21706"/>
    <n v="28.401589379794689"/>
    <n v="19.99782965039552"/>
    <n v="8.5607400862672165"/>
    <x v="2"/>
    <x v="2"/>
    <n v="47685.793740722584"/>
    <n v="3.523212671478591"/>
    <n v="19.953851239352019"/>
    <x v="2"/>
    <n v="64.871120465903985"/>
    <n v="9.0793229164591214"/>
    <x v="2"/>
    <x v="2"/>
  </r>
  <r>
    <x v="1"/>
    <x v="0"/>
    <n v="29522"/>
    <n v="30.741761506045609"/>
    <n v="22.587199121061289"/>
    <n v="9.017286846943529"/>
    <x v="3"/>
    <x v="3"/>
    <n v="51527.188042576767"/>
    <n v="4.7173554060407197"/>
    <n v="11.548318777815661"/>
    <x v="3"/>
    <n v="69.12471969049723"/>
    <n v="7.0132394391902517"/>
    <x v="3"/>
    <x v="3"/>
  </r>
  <r>
    <x v="1"/>
    <x v="1"/>
    <n v="26940"/>
    <n v="33.299359594344999"/>
    <n v="17.80674106247929"/>
    <n v="14.96207392324682"/>
    <x v="4"/>
    <x v="4"/>
    <n v="51591.639660055152"/>
    <n v="4.665805842383179"/>
    <n v="11.325639932454211"/>
    <x v="4"/>
    <n v="68.729791728760631"/>
    <n v="6.9306633425862021"/>
    <x v="4"/>
    <x v="4"/>
  </r>
  <r>
    <x v="1"/>
    <x v="2"/>
    <n v="27400"/>
    <n v="38.763145144806167"/>
    <n v="21.667168666876758"/>
    <n v="13.756373780197929"/>
    <x v="5"/>
    <x v="5"/>
    <n v="51516.215369300277"/>
    <n v="4.7129071825585243"/>
    <n v="11.242607501245519"/>
    <x v="5"/>
    <n v="68.568208777633316"/>
    <n v="6.9686128199511828"/>
    <x v="5"/>
    <x v="5"/>
  </r>
  <r>
    <x v="2"/>
    <x v="0"/>
    <n v="11184"/>
    <n v="33.50339194374304"/>
    <n v="15.273133900745471"/>
    <n v="12.272642467228289"/>
    <x v="6"/>
    <x v="6"/>
    <n v="46983.161389600347"/>
    <n v="5.8037731554368026"/>
    <n v="15.128328224050851"/>
    <x v="6"/>
    <n v="85.115959539137535"/>
    <n v="8.1212698873820965"/>
    <x v="6"/>
    <x v="6"/>
  </r>
  <r>
    <x v="2"/>
    <x v="1"/>
    <n v="34849"/>
    <n v="33.991917094880748"/>
    <n v="23.536049141660119"/>
    <n v="10.682507561630761"/>
    <x v="7"/>
    <x v="7"/>
    <n v="46783.246135424451"/>
    <n v="5.8180780418320142"/>
    <n v="15.108047005861909"/>
    <x v="7"/>
    <n v="84.67672736193542"/>
    <n v="7.9428279232365337"/>
    <x v="7"/>
    <x v="7"/>
  </r>
  <r>
    <x v="2"/>
    <x v="2"/>
    <n v="42698"/>
    <n v="27.953318076635249"/>
    <n v="16.617258283459481"/>
    <n v="9.3958811843097454"/>
    <x v="8"/>
    <x v="8"/>
    <n v="46842.618620448491"/>
    <n v="5.7964381767359816"/>
    <n v="15.163944793701731"/>
    <x v="8"/>
    <n v="84.780819003430452"/>
    <n v="7.9811294897595113"/>
    <x v="8"/>
    <x v="8"/>
  </r>
  <r>
    <x v="3"/>
    <x v="0"/>
    <n v="42088"/>
    <n v="26.904166206324589"/>
    <n v="11.8492566894842"/>
    <n v="11.62993182066014"/>
    <x v="9"/>
    <x v="9"/>
    <n v="50083.238156160332"/>
    <n v="5.2076550033069884"/>
    <n v="16.660986727208261"/>
    <x v="9"/>
    <n v="76.618571289695595"/>
    <n v="6.0033960949714658"/>
    <x v="9"/>
    <x v="9"/>
  </r>
  <r>
    <x v="3"/>
    <x v="1"/>
    <n v="24506"/>
    <n v="35.360894726698938"/>
    <n v="20.931793333848638"/>
    <n v="8.3288109376869777"/>
    <x v="10"/>
    <x v="10"/>
    <n v="50088.711275918642"/>
    <n v="5.1112655408393728"/>
    <n v="16.8765267467599"/>
    <x v="10"/>
    <n v="76.530915589015194"/>
    <n v="6.0806984147206053"/>
    <x v="10"/>
    <x v="10"/>
  </r>
  <r>
    <x v="3"/>
    <x v="2"/>
    <n v="37281"/>
    <n v="35.085847191980569"/>
    <n v="12.54808891606714"/>
    <n v="8.3879112190957112"/>
    <x v="11"/>
    <x v="11"/>
    <n v="50101.983469888401"/>
    <n v="5.2434912288931592"/>
    <n v="16.938100360334271"/>
    <x v="11"/>
    <n v="76.542422333051817"/>
    <n v="5.9723642635023113"/>
    <x v="11"/>
    <x v="11"/>
  </r>
  <r>
    <x v="4"/>
    <x v="0"/>
    <n v="24287"/>
    <n v="39.447385405976"/>
    <n v="11.721303991207529"/>
    <n v="11.432859634298589"/>
    <x v="12"/>
    <x v="12"/>
    <n v="50247.877909615832"/>
    <n v="4.5287983304314414"/>
    <n v="13.95464116572259"/>
    <x v="12"/>
    <n v="71.939013032719217"/>
    <n v="7.9213061346365867"/>
    <x v="12"/>
    <x v="12"/>
  </r>
  <r>
    <x v="4"/>
    <x v="1"/>
    <n v="35425"/>
    <n v="36.962710679447277"/>
    <n v="20.163187077756639"/>
    <n v="11.82850213189834"/>
    <x v="13"/>
    <x v="13"/>
    <n v="50229.991092108328"/>
    <n v="4.5887399883934421"/>
    <n v="13.821024593739899"/>
    <x v="13"/>
    <n v="72.568960569977023"/>
    <n v="7.9951670657816116"/>
    <x v="13"/>
    <x v="13"/>
  </r>
  <r>
    <x v="4"/>
    <x v="2"/>
    <n v="49884"/>
    <n v="29.20901219856874"/>
    <n v="15.24906780356071"/>
    <n v="13.47698068548952"/>
    <x v="14"/>
    <x v="14"/>
    <n v="50111.842493408913"/>
    <n v="4.6128859971574574"/>
    <n v="14.022877703732039"/>
    <x v="14"/>
    <n v="71.999785280885916"/>
    <n v="8.0581616298202068"/>
    <x v="14"/>
    <x v="14"/>
  </r>
  <r>
    <x v="5"/>
    <x v="3"/>
    <m/>
    <m/>
    <m/>
    <m/>
    <x v="15"/>
    <x v="15"/>
    <m/>
    <m/>
    <m/>
    <x v="15"/>
    <m/>
    <m/>
    <x v="15"/>
    <x v="1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n v="120"/>
    <n v="200"/>
    <n v="0.6"/>
  </r>
  <r>
    <x v="1"/>
    <n v="165"/>
    <n v="200"/>
    <n v="0.82499999999999996"/>
  </r>
  <r>
    <x v="2"/>
    <n v="162"/>
    <n v="200"/>
    <n v="0.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5361CA-52EA-2546-90D8-B16B8FA8F880}" name="PivotTable1" cacheId="2" dataOnRows="1" applyNumberFormats="0" applyBorderFormats="0" applyFontFormats="0" applyPatternFormats="0" applyAlignmentFormats="0" applyWidthHeightFormats="1" dataCaption="Values" grandTotalCaption="Yearly Average" updatedVersion="8" minRefreshableVersion="3" useAutoFormatting="1" itemPrintTitles="1" createdVersion="8" indent="0" outline="1" outlineData="1" multipleFieldFilters="0" chartFormat="4">
  <location ref="A3:B9" firstHeaderRow="1" firstDataRow="1" firstDataCol="1" rowPageCount="1" colPageCount="1"/>
  <pivotFields count="16">
    <pivotField axis="axisRow" showAll="0">
      <items count="7">
        <item x="0"/>
        <item x="1"/>
        <item x="2"/>
        <item x="3"/>
        <item x="4"/>
        <item x="5"/>
        <item t="default"/>
      </items>
    </pivotField>
    <pivotField axis="axisPage" multipleItemSelectionAllowed="1" showAll="0">
      <items count="5">
        <item x="0"/>
        <item h="1" x="1"/>
        <item h="1" x="2"/>
        <item h="1" x="3"/>
        <item t="default"/>
      </items>
    </pivotField>
    <pivotField showAll="0"/>
    <pivotField showAll="0"/>
    <pivotField showAll="0"/>
    <pivotField showAll="0"/>
    <pivotField showAll="0">
      <items count="17">
        <item x="6"/>
        <item x="12"/>
        <item x="4"/>
        <item x="7"/>
        <item x="9"/>
        <item x="8"/>
        <item x="11"/>
        <item x="0"/>
        <item x="2"/>
        <item x="13"/>
        <item x="3"/>
        <item x="1"/>
        <item x="5"/>
        <item x="10"/>
        <item x="14"/>
        <item x="15"/>
        <item t="default"/>
      </items>
    </pivotField>
    <pivotField showAll="0">
      <items count="17">
        <item x="0"/>
        <item x="12"/>
        <item x="3"/>
        <item x="10"/>
        <item x="6"/>
        <item x="2"/>
        <item x="14"/>
        <item x="4"/>
        <item x="9"/>
        <item x="7"/>
        <item x="8"/>
        <item x="5"/>
        <item x="1"/>
        <item x="11"/>
        <item x="13"/>
        <item x="15"/>
        <item t="default"/>
      </items>
    </pivotField>
    <pivotField showAll="0"/>
    <pivotField showAll="0"/>
    <pivotField showAll="0"/>
    <pivotField dataField="1" showAll="0">
      <items count="17">
        <item x="7"/>
        <item x="8"/>
        <item x="2"/>
        <item x="6"/>
        <item x="1"/>
        <item x="0"/>
        <item x="11"/>
        <item x="13"/>
        <item x="10"/>
        <item x="14"/>
        <item x="9"/>
        <item x="3"/>
        <item x="5"/>
        <item x="4"/>
        <item x="12"/>
        <item x="15"/>
        <item t="default"/>
      </items>
    </pivotField>
    <pivotField showAll="0"/>
    <pivotField showAll="0"/>
    <pivotField showAll="0">
      <items count="17">
        <item x="5"/>
        <item x="2"/>
        <item x="13"/>
        <item x="1"/>
        <item x="7"/>
        <item x="3"/>
        <item x="0"/>
        <item x="9"/>
        <item x="6"/>
        <item x="11"/>
        <item x="14"/>
        <item x="4"/>
        <item x="12"/>
        <item x="8"/>
        <item x="10"/>
        <item x="15"/>
        <item t="default"/>
      </items>
    </pivotField>
    <pivotField showAll="0">
      <items count="17">
        <item x="11"/>
        <item x="10"/>
        <item x="7"/>
        <item x="3"/>
        <item x="5"/>
        <item x="13"/>
        <item x="14"/>
        <item x="4"/>
        <item x="0"/>
        <item x="12"/>
        <item x="1"/>
        <item x="9"/>
        <item x="8"/>
        <item x="2"/>
        <item x="6"/>
        <item x="15"/>
        <item t="default"/>
      </items>
    </pivotField>
  </pivotFields>
  <rowFields count="1">
    <field x="0"/>
  </rowFields>
  <rowItems count="6">
    <i>
      <x/>
    </i>
    <i>
      <x v="1"/>
    </i>
    <i>
      <x v="2"/>
    </i>
    <i>
      <x v="3"/>
    </i>
    <i>
      <x v="4"/>
    </i>
    <i t="grand">
      <x/>
    </i>
  </rowItems>
  <colItems count="1">
    <i/>
  </colItems>
  <pageFields count="1">
    <pageField fld="1" hier="-1"/>
  </pageFields>
  <dataFields count="1">
    <dataField name="Average of Health_Insurance_Coverage(%)" fld="11" subtotal="average" baseField="0" baseItem="0"/>
  </dataFields>
  <formats count="3">
    <format dxfId="2">
      <pivotArea collapsedLevelsAreSubtotals="1" fieldPosition="0">
        <references count="1">
          <reference field="1" count="1">
            <x v="1"/>
          </reference>
        </references>
      </pivotArea>
    </format>
    <format dxfId="1">
      <pivotArea collapsedLevelsAreSubtotals="1" fieldPosition="0">
        <references count="1">
          <reference field="1" count="1">
            <x v="2"/>
          </reference>
        </references>
      </pivotArea>
    </format>
    <format dxfId="0">
      <pivotArea collapsedLevelsAreSubtotals="1" fieldPosition="0">
        <references count="1">
          <reference field="1"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112C771-D5E2-482D-B0A9-CA948504FB8D}" name="PivotTable10"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customListSort="0">
  <location ref="A3:B5" firstHeaderRow="1" firstDataRow="1" firstDataCol="1"/>
  <pivotFields count="4">
    <pivotField axis="axisRow" showAll="0">
      <items count="4">
        <item h="1" x="0"/>
        <item h="1" x="1"/>
        <item x="2"/>
        <item t="default"/>
      </items>
    </pivotField>
    <pivotField showAll="0"/>
    <pivotField showAll="0"/>
    <pivotField dataField="1" numFmtId="9" showAll="0"/>
  </pivotFields>
  <rowFields count="1">
    <field x="0"/>
  </rowFields>
  <rowItems count="2">
    <i>
      <x v="2"/>
    </i>
    <i t="grand">
      <x/>
    </i>
  </rowItems>
  <colItems count="1">
    <i/>
  </colItems>
  <dataFields count="1">
    <dataField name="% Patients" fld="3" baseField="0" baseItem="0" numFmtId="9"/>
  </dataFields>
  <chartFormats count="5">
    <chartFormat chart="0" format="0" series="1">
      <pivotArea type="data" outline="0" fieldPosition="0">
        <references count="1">
          <reference field="4294967294" count="1" selected="0">
            <x v="0"/>
          </reference>
        </references>
      </pivotArea>
    </chartFormat>
    <chartFormat chart="13" format="1" series="1">
      <pivotArea type="data" outline="0" fieldPosition="0">
        <references count="1">
          <reference field="4294967294" count="1" selected="0">
            <x v="0"/>
          </reference>
        </references>
      </pivotArea>
    </chartFormat>
    <chartFormat chart="14" format="2" series="1">
      <pivotArea type="data" outline="0" fieldPosition="0">
        <references count="1">
          <reference field="4294967294" count="1" selected="0">
            <x v="0"/>
          </reference>
        </references>
      </pivotArea>
    </chartFormat>
    <chartFormat chart="17" format="3" series="1">
      <pivotArea type="data" outline="0" fieldPosition="0">
        <references count="1">
          <reference field="4294967294" count="1" selected="0">
            <x v="0"/>
          </reference>
        </references>
      </pivotArea>
    </chartFormat>
    <chartFormat chart="18"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CF5B5202-04BF-954B-ADFE-42171ED6D7B1}" sourceName="Year">
  <pivotTables>
    <pivotTable tabId="24" name="PivotTable1"/>
  </pivotTables>
  <data>
    <tabular pivotCacheId="1442283339">
      <items count="4">
        <i x="0" s="1"/>
        <i x="1"/>
        <i x="2"/>
        <i x="3"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5CC3B8B1-FB57-42DC-8F94-E8656325C046}" sourceName="Year">
  <pivotTables>
    <pivotTable tabId="32" name="PivotTable10"/>
  </pivotTables>
  <data>
    <tabular pivotCacheId="2027461254">
      <items count="3">
        <i x="0"/>
        <i x="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4" xr10:uid="{2DAD9B2C-CDD1-6B4F-BE73-7605690A1377}" cache="Slicer_Year" caption="Year"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D7B06A98-C71F-8E41-B3C3-670085583876}" cache="Slicer_Year" caption="Year" rowHeight="230716"/>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2" xr10:uid="{1DCD7D74-AADE-4121-8478-B0E8AC2873E2}" cache="Slicer_Year1" caption="Year"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 dockstate="right" visibility="0" width="438" row="2">
    <wetp:webextensionref xmlns:r="http://schemas.openxmlformats.org/officeDocument/2006/relationships" r:id="rId2"/>
  </wetp:taskpane>
</wetp:taskpanes>
</file>

<file path=xl/webextensions/webextension1.xml><?xml version="1.0" encoding="utf-8"?>
<we:webextension xmlns:we="http://schemas.microsoft.com/office/webextensions/webextension/2010/11" id="{D570C124-FF7C-468D-8928-F27316267E4E}">
  <we:reference id="wa104382047" version="1.0.2.7" store="en-US" storeType="OMEX"/>
  <we:alternateReferences>
    <we:reference id="wa104382047" version="1.0.2.7" store="WA104382047"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_xldudf_MAPCITE_DISTANCETO</we:customFunctionIds>
        <we:customFunctionIds>_xldudf_MAPCITE_DISTANCETOFURTHEST</we:customFunctionIds>
        <we:customFunctionIds>_xldudf_MAPCITE_DISTANCETONEAREST</we:customFunctionIds>
        <we:customFunctionIds>_xldudf_MAPCITE_FINDFURTHEST</we:customFunctionIds>
        <we:customFunctionIds>_xldudf_MAPCITE_FINDNEAREST</we:customFunctionIds>
        <we:customFunctionIds>_xldudf_MAPCITE_AVERAGEINRADIUS</we:customFunctionIds>
        <we:customFunctionIds>_xldudf_MAPCITE_COUNTINRADIUS</we:customFunctionIds>
        <we:customFunctionIds>_xldudf_MAPCITE_MAXINRADIUS</we:customFunctionIds>
        <we:customFunctionIds>_xldudf_MAPCITE_MININRADIUS</we:customFunctionIds>
        <we:customFunctionIds>_xldudf_MAPCITE_SUMINRADIUS</we:customFunctionIds>
        <we:customFunctionIds>_xldudf_MAPCITE_CO2EFREIGHT</we:customFunctionIds>
        <we:customFunctionIds>_xldudf_MAPCITE_CO2EBUSINESSTRAVEL</we:customFunctionIds>
      </we:customFunctionIdList>
    </a:ext>
  </we:extLst>
</we:webextension>
</file>

<file path=xl/webextensions/webextension2.xml><?xml version="1.0" encoding="utf-8"?>
<we:webextension xmlns:we="http://schemas.microsoft.com/office/webextensions/webextension/2010/11" id="{1A0E6D64-F48A-4BBF-9CA2-5D68BCE02362}">
  <we:reference id="wa200007436" version="1.0.0.0" store="en-US" storeType="OMEX"/>
  <we:alternateReferences>
    <we:reference id="WA200007436" version="1.0.0.0" store="WA200007436"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_xldudf_MFE_GSGETPLACEDETAILS</we:customFunctionIds>
        <we:customFunctionIds>_xldudf_MFE_GSGETPLACEDETAILSJSON</we:customFunctionIds>
        <we:customFunctionIds>_xldudf_MFE_GSGETPLACEPHOTO</we:customFunctionIds>
        <we:customFunctionIds>_xldudf_MFE_GSGETPLACEDETAILS2</we:customFunctionIds>
        <we:customFunctionIds>_xldudf_MFE_GSGETPLACEDETAILSJSON2</we:customFunctionIds>
        <we:customFunctionIds>_xldudf_MFE_GSGETPLACEPHOTO2</we:customFunctionIds>
        <we:customFunctionIds>_xldudf_MFE_GSGETSTREETVIEW</we:customFunctionIds>
        <we:customFunctionIds>_xldudf_MFE_GSFINDPLACES</we:customFunctionIds>
        <we:customFunctionIds>_xldudf_MFE_GSGETPOINT</we:customFunctionIds>
        <we:customFunctionIds>_xldudf_MFE_GSPLUSCODE</we:customFunctionIds>
        <we:customFunctionIds>_xldudf_MFE_GSGETPLACEID</we:customFunctionIds>
        <we:customFunctionIds>_xldudf_MFE_GSGETLATLNG</we:customFunctionIds>
        <we:customFunctionIds>_xldudf_MFE_GSGEOCODE</we:customFunctionIds>
        <we:customFunctionIds>_xldudf_MFE_GSREVERSEGEOCODE</we:customFunctionIds>
        <we:customFunctionIds>_xldudf_MFE_GSPARSELATLNG</we:customFunctionIds>
        <we:customFunctionIds>_xldudf_MFE_GSGETADDRESS</we:customFunctionIds>
        <we:customFunctionIds>_xldudf_MFE_GSGETADDRESSCOMPONENTS</we:customFunctionIds>
        <we:customFunctionIds>_xldudf_MFE_HSFINDPLACES</we:customFunctionIds>
        <we:customFunctionIds>_xldudf_MFE_HSGETLATLNG</we:customFunctionIds>
        <we:customFunctionIds>_xldudf_MFE_HSGEOCODE</we:customFunctionIds>
        <we:customFunctionIds>_xldudf_MFE_HSGETADDRESSCOMPONENTS</we:customFunctionIds>
        <we:customFunctionIds>_xldudf_MFE_GSNEARBYPLACES</we:customFunctionIds>
        <we:customFunctionIds>_xldudf_MFE_GSGETISOLINEMAPFROM</we:customFunctionIds>
        <we:customFunctionIds>_xldudf_MFE_GSGETISOLINEMAPTO</we:customFunctionIds>
        <we:customFunctionIds>_xldudf_MFE_GSGETLINEARDISTANCE</we:customFunctionIds>
        <we:customFunctionIds>_xldudf_MFE_GSGETDISTANCELATLNG</we:customFunctionIds>
        <we:customFunctionIds>_xldudf_MFE_GSGETROUTEDISTANCE</we:customFunctionIds>
        <we:customFunctionIds>_xldudf_MFE_GSGETROUTETIME</we:customFunctionIds>
        <we:customFunctionIds>_xldudf_MFE_GSGETROUTECOST</we:customFunctionIds>
        <we:customFunctionIds>_xldudf_MFE_GSGETROUTEURL</we:customFunctionIds>
        <we:customFunctionIds>_xldudf_MFE_GSGETROUTE2_</we:customFunctionIds>
        <we:customFunctionIds>_xldudf_MFE_GSGETROUTEDISTANCE2</we:customFunctionIds>
        <we:customFunctionIds>_xldudf_MFE_GSGETROUTETIME2</we:customFunctionIds>
        <we:customFunctionIds>_xldudf_MFE_GSGETROUTEMAP2</we:customFunctionIds>
        <we:customFunctionIds>_xldudf_MFE_GSGETPLACEURL</we:customFunctionIds>
        <we:customFunctionIds>_xldudf_MFE_GSGETPOINTSMAP</we:customFunctionIds>
        <we:customFunctionIds>_xldudf_MFE_GSGETROUTEMAP</we:customFunctionIds>
        <we:customFunctionIds>_xldudf_MFE_GSCOMMUTEURL</we:customFunctionIds>
        <we:customFunctionIds>_xldudf_MFE_GSCOMMUTETIME</we:customFunctionIds>
        <we:customFunctionIds>_xldudf_MFE_GSCOMMUTEDISTANCE</we:customFunctionIds>
        <we:customFunctionIds>_xldudf_MFE_GSCOMMUTETIME2</we:customFunctionIds>
        <we:customFunctionIds>_xldudf_MFE_GSCOMMUTEDISTANCE2</we:customFunctionIds>
        <we:customFunctionIds>_xldudf_MFE_GSCOMMUTECOST</we:customFunctionIds>
        <we:customFunctionIds>_xldudf_MFE_GSCOMMUTEROUTEMAP</we:customFunctionIds>
        <we:customFunctionIds>_xldudf_MFE_GSCOMMUTEROUTEMAP2</we:customFunctionIds>
        <we:customFunctionIds>_xldudf_MFE_GSINSERTHEATMAP</we:customFunctionIds>
        <we:customFunctionIds>_xldudf_MFE_GSINSERTIMAGE</we:customFunctionIds>
        <we:customFunctionIds>_xldudf_MFE_GSMULTIFINDPLACES</we:customFunctionIds>
        <we:customFunctionIds>_xldudf_MFE_GSMULTINEARBYPLACES</we:customFunctionIds>
        <we:customFunctionIds>_xldudf_MFE_GEOGETTYPE</we:customFunctionIds>
        <we:customFunctionIds>_xldudf_MFE_GEOLOADJSON</we:customFunctionIds>
        <we:customFunctionIds>_xldudf_MFE_GEOFLIP</we:customFunctionIds>
        <we:customFunctionIds>_xldudf_MFE_GEOGETCOORDS</we:customFunctionIds>
        <we:customFunctionIds>_xldudf_MFE_GEOLINKCONTAINED</we:customFunctionIds>
        <we:customFunctionIds>_xldudf_MFE_GEOLINKRESOLVE</we:customFunctionIds>
        <we:customFunctionIds>_xldudf_MFE_GEOCOLLECTION</we:customFunctionIds>
        <we:customFunctionIds>_xldudf_MFE_GEOISOLINEFROM</we:customFunctionIds>
        <we:customFunctionIds>_xldudf_MFE_GEOISOLINETO</we:customFunctionIds>
        <we:customFunctionIds>_xldudf_MFE_GEONEARBYPLACES</we:customFunctionIds>
        <we:customFunctionIds>_xldudf_MFE_GEOFINDPLACES</we:customFunctionIds>
        <we:customFunctionIds>_xldudf_MFE_HSFINDSEQUENCE</we:customFunctionIds>
        <we:customFunctionIds>_xldudf_MFE_GEOINTERSECT</we:customFunctionIds>
        <we:customFunctionIds>_xldudf_MFE_GEOGETCHILDS</we:customFunctionIds>
        <we:customFunctionIds>_xldudf_MFE_GEOCONTAINSPOINTS</we:customFunctionIds>
        <we:customFunctionIds>_xldudf_MFE_GEOPOINT</we:customFunctionIds>
        <we:customFunctionIds>_xldudf_MFE_GEOPOLYGON</we:customFunctionIds>
        <we:customFunctionIds>_xldudf_MFE_GEORECTANGLE</we:customFunctionIds>
        <we:customFunctionIds>_xldudf_MFE_GEOBBOX</we:customFunctionIds>
        <we:customFunctionIds>_xldudf_MFE_GEOCIRCLE</we:customFunctionIds>
        <we:customFunctionIds>_xldudf_MFE_GEOSETCOLOR</we:customFunctionIds>
        <we:customFunctionIds>_xldudf_MFE_GEOSETMARKERICON</we:customFunctionIds>
        <we:customFunctionIds>_xldudf_MFE_GEODISTANCE</we:customFunctionIds>
        <we:customFunctionIds>_xldudf_MFE_GEOGETAREA</we:customFunctionIds>
        <we:customFunctionIds>_xldudf_MFE_GEOGETCENTROID</we:customFunctionIds>
        <we:customFunctionIds>_xldudf_MFE_GEOGETCENTER</we:customFunctionIds>
        <we:customFunctionIds>_xldudf_MFE_GEOGETLATLNG</we:customFunctionIds>
        <we:customFunctionIds>_xldudf_MFE_GEOGETLATLNGSTRING</we:customFunctionIds>
        <we:customFunctionIds>_xldudf_MFE_GEOSHAPE</we:customFunctionIds>
        <we:customFunctionIds>_xldudf_MFE_GEOMAPOPTIONS</we:customFunctionIds>
        <we:customFunctionIds>_xldudf_MFE_GEOTOMAP</we:customFunctionIds>
        <we:customFunctionIds>_xldudf_MFE_GEOTOTABLE</we:customFunctionIds>
        <we:customFunctionIds>_xldudf_MFE_GEOPROPERTIES</we:customFunctionIds>
        <we:customFunctionIds>_xldudf_MFE_GEOGEOMETRY</we:customFunctionIds>
        <we:customFunctionIds>_xldudf_MFE_GEOSETPROPERTY</we:customFunctionIds>
        <we:customFunctionIds>_xldudf_MFE_GEOSETPROPERTIES</we:customFunctionIds>
        <we:customFunctionIds>_xldudf_MFE_GEOSIMPLIFY</we:customFunctionIds>
        <we:customFunctionIds>_xldudf_MFE_GEOGETRADIUS</we:customFunctionIds>
        <we:customFunctionIds>_xldudf_MFE_GEOCIRCUMCIRCLE</we:customFunctionIds>
        <we:customFunctionIds>_xldudf_MFE_GEOGETCOORDSSTRING</we:customFunctionIds>
        <we:customFunctionIds>_xldudf_MFE_GEOISCONTAIN</we:customFunctionIds>
        <we:customFunctionIds>_xldudf_MFE_GEOISOVERLAP</we:customFunctionIds>
        <we:customFunctionIds>_xldudf_MFE_GEOGETGRID</we:customFunctionIds>
        <we:customFunctionIds>_xldudf_MFE_GEOGETGRIDPOINTS</we:customFunctionIds>
        <we:customFunctionIds>_xldudf_MFE_GEOSUBTRACT</we:customFunctionIds>
        <we:customFunctionIds>_xldudf_MFE_GEOUNION</we:customFunctionIds>
        <we:customFunctionIds>_xldudf_MFE_HSREVERSEGEOCODE</we:customFunctionIds>
        <we:customFunctionIds>_xldudf_MFE_GEOTOKML</we:customFunctionIds>
        <we:customFunctionIds>_xldudf_MFE_GSFINDPLACEFROMTEXT</we:customFunctionIds>
        <we:customFunctionIds>_xldudf_MFE_BSDIRECTIONSDISTANCE</we:customFunctionIds>
        <we:customFunctionIds>_xldudf_MFE_BSDIRECTIONSTIME</we:customFunctionIds>
        <we:customFunctionIds>_xldudf_MFE_BSDIRECTIONSCOST</we:customFunctionIds>
        <we:customFunctionIds>_xldudf_MFE_BSDIRECTIONSREGIONTRAVELSUMMARY</we:customFunctionIds>
        <we:customFunctionIds>_xldudf_MFE_BSDIRECTIONSMAP</we:customFunctionIds>
        <we:customFunctionIds>_xldudf_MFE_BSDIRECTIONSURL</we:customFunctionIds>
        <we:customFunctionIds>_xldudf_MFE_BSGEOCODE</we:customFunctionIds>
        <we:customFunctionIds>_xldudf_MFE_BSGETLATLNG</we:customFunctionIds>
        <we:customFunctionIds>_xldudf_MFE_BSGETADDRESSCOMPONENTS</we:customFunctionIds>
        <we:customFunctionIds>_xldudf_MFE_BSREVERSEGEOCODE</we:customFunctionIds>
        <we:customFunctionIds>_xldudf_MFE_GENERATERGBAMONOCHROMATIC</we:customFunctionIds>
        <we:customFunctionIds>_xldudf_MFE_GEOBUFFER</we:customFunctionIds>
        <we:customFunctionIds>_xldudf_MFE_GEOLINESTRING</we:customFunctionIds>
        <we:customFunctionIds>_xldudf_MFE_GEOROUTELINE</we:customFunctionIds>
        <we:customFunctionIds>_xldudf_MFE_GEOCOMMUTELINE</we:customFunctionIds>
        <we:customFunctionIds>_xldudf_MFE_GEOROUTELINE2</we:customFunctionIds>
        <we:customFunctionIds>_xldudf_MFE_GEOCOMMUTELINE2</we:customFunctionIds>
        <we:customFunctionIds>_xldudf_MFE_GEOFINDWITHINBOUNDARIES</we:customFunctionIds>
        <we:customFunctionIds>_xldudf_MFE_GEODRAW</we:customFunctionIds>
        <we:customFunctionIds>_xldudf_MFE_HIGHLIGHTDUPLICATES</we:customFunctionIds>
        <we:customFunctionIds>_xldudf_MFE_GSBOUNDARIES</we:customFunctionIds>
        <we:customFunctionIds>_xldudf_MFE_GEOBOUNDARIES</we:customFunctionIds>
        <we:customFunctionIds>_xldudf_MFE_GSNEARBYPLACES2</we:customFunctionIds>
        <we:customFunctionIds>_xldudf_MFE_GSFINDPLACES2</we:customFunctionIds>
        <we:customFunctionIds>_xldudf_MFE_GEOFINDPLACES2</we:customFunctionIds>
        <we:customFunctionIds>_xldudf_MFE_GENERATERGBACOLORS</we:customFunctionIds>
        <we:customFunctionIds>_xldudf_MFE_HSLTORGBA</we:customFunctionIds>
        <we:customFunctionIds>_xldudf_MFE_GSDOWNLOAD</we:customFunctionIds>
        <we:customFunctionIds>_xldudf_MFE_GSDOWNLOADPLACEPHOTO</we:customFunctionIds>
        <we:customFunctionIds>_xldudf_MFE_GSDOWNLOADSTREETVIEWIMAGE</we:customFunctionIds>
        <we:customFunctionIds>_xldudf_MFE_GSDOWNLOADACTIVERANGEIMAGES</we:customFunctionIds>
        <we:customFunctionIds>_xldudf_MFE_GSDOWNLOADFORMULAIMAGES</we:customFunctionIds>
        <we:customFunctionIds>_xldudf_MFE_GSDOWNLOADOVERGRIDIMAGES</we:customFunctionIds>
        <we:customFunctionIds>_xldudf_MFE_GSFORMULASTOGGLE</we:customFunctionIds>
        <we:customFunctionIds>_xldudf_MFE_GSFORMULASENABLE</we:customFunctionIds>
        <we:customFunctionIds>_xldudf_MFE_GSFORMULASDISABLE</we:customFunctionIds>
        <we:customFunctionIds>_xldudf_MFE_ZSGEOCODE</we:customFunctionIds>
        <we:customFunctionIds>_xldudf_MFE_GEOGEOCODEZ</we:customFunctionIds>
        <we:customFunctionIds>_xldudf_MFE_ZSGETLATLNG</we:customFunctionIds>
        <we:customFunctionIds>_xldudf_MFE_ZSGETADDRESSCOMPONENTS</we:customFunctionIds>
        <we:customFunctionIds>_xldudf_MFE_ZSREVERSEGEOCODE</we:customFunctionIds>
        <we:customFunctionIds>_xldudf_MFE_ZSDIRECTIONSDISTANCE</we:customFunctionIds>
        <we:customFunctionIds>_xldudf_MFE_ZSDIRECTIONSTIME</we:customFunctionIds>
        <we:customFunctionIds>_xldudf_MFE_ZSDIRECTIONSREGIONTRAVELSUMMARY</we:customFunctionIds>
        <we:customFunctionIds>_xldudf_MFE_ZSDIRECTIONSMAP</we:customFunctionIds>
        <we:customFunctionIds>_xldudf_MFE_GEOROUTELINEZ</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07/relationships/slicer" Target="../slicers/slicer1.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7.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8.xml"/><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showGridLines="0" zoomScaleNormal="100" workbookViewId="0">
      <selection activeCell="E5" sqref="E5"/>
    </sheetView>
  </sheetViews>
  <sheetFormatPr baseColWidth="10" defaultColWidth="8.5" defaultRowHeight="15" x14ac:dyDescent="0.2"/>
  <cols>
    <col min="1" max="1" width="3.5" style="1" customWidth="1"/>
    <col min="2" max="2" width="51.5" style="13" bestFit="1" customWidth="1"/>
    <col min="3" max="3" width="45.5" style="13" bestFit="1" customWidth="1"/>
    <col min="4" max="4" width="46.5" style="13" customWidth="1"/>
    <col min="5" max="5" width="65.6640625" style="13" bestFit="1" customWidth="1"/>
    <col min="6" max="6" width="71.5" style="13" customWidth="1"/>
    <col min="7" max="7" width="47" style="13" customWidth="1"/>
    <col min="8" max="16384" width="8.5" style="1"/>
  </cols>
  <sheetData>
    <row r="1" spans="1:14" s="16" customFormat="1" ht="20" x14ac:dyDescent="0.2">
      <c r="B1" s="21" t="s">
        <v>19</v>
      </c>
      <c r="C1" s="21" t="s">
        <v>57</v>
      </c>
      <c r="D1" s="21" t="s">
        <v>0</v>
      </c>
      <c r="E1" s="21" t="s">
        <v>21</v>
      </c>
      <c r="F1" s="22" t="s">
        <v>52</v>
      </c>
      <c r="G1" s="23" t="s">
        <v>53</v>
      </c>
      <c r="H1" s="17"/>
    </row>
    <row r="2" spans="1:14" s="14" customFormat="1" ht="48" x14ac:dyDescent="0.2">
      <c r="B2" s="18" t="s">
        <v>47</v>
      </c>
      <c r="C2" s="18" t="s">
        <v>22</v>
      </c>
      <c r="D2" s="24" t="s">
        <v>48</v>
      </c>
      <c r="E2" s="19" t="s">
        <v>107</v>
      </c>
      <c r="F2" s="24" t="s">
        <v>114</v>
      </c>
      <c r="G2" s="24" t="s">
        <v>54</v>
      </c>
    </row>
    <row r="3" spans="1:14" s="14" customFormat="1" ht="48" x14ac:dyDescent="0.2">
      <c r="B3" s="18" t="s">
        <v>66</v>
      </c>
      <c r="C3" s="18" t="s">
        <v>23</v>
      </c>
      <c r="D3" s="24" t="s">
        <v>49</v>
      </c>
      <c r="E3" s="19" t="s">
        <v>108</v>
      </c>
      <c r="F3" s="24" t="s">
        <v>113</v>
      </c>
      <c r="G3" s="24" t="s">
        <v>55</v>
      </c>
    </row>
    <row r="4" spans="1:14" s="14" customFormat="1" ht="48" x14ac:dyDescent="0.2">
      <c r="B4" s="18" t="s">
        <v>64</v>
      </c>
      <c r="C4" s="18" t="s">
        <v>24</v>
      </c>
      <c r="D4" s="24" t="s">
        <v>50</v>
      </c>
      <c r="E4" s="20" t="s">
        <v>106</v>
      </c>
      <c r="F4" s="24" t="s">
        <v>112</v>
      </c>
      <c r="G4" s="24" t="s">
        <v>58</v>
      </c>
    </row>
    <row r="5" spans="1:14" s="14" customFormat="1" ht="50.75" customHeight="1" x14ac:dyDescent="0.2">
      <c r="B5" s="68" t="s">
        <v>65</v>
      </c>
      <c r="C5" s="18" t="s">
        <v>25</v>
      </c>
      <c r="D5" s="24" t="s">
        <v>51</v>
      </c>
      <c r="E5" s="18" t="s">
        <v>109</v>
      </c>
      <c r="F5" s="24" t="s">
        <v>111</v>
      </c>
      <c r="G5" s="24" t="s">
        <v>56</v>
      </c>
    </row>
    <row r="6" spans="1:14" s="14" customFormat="1" ht="50.75" customHeight="1" x14ac:dyDescent="0.2">
      <c r="B6" s="68" t="s">
        <v>117</v>
      </c>
      <c r="C6" s="18" t="s">
        <v>116</v>
      </c>
      <c r="D6" s="24" t="s">
        <v>105</v>
      </c>
      <c r="E6" s="18" t="s">
        <v>110</v>
      </c>
      <c r="F6" s="24" t="s">
        <v>118</v>
      </c>
      <c r="G6" s="24" t="s">
        <v>115</v>
      </c>
    </row>
    <row r="7" spans="1:14" s="15" customFormat="1" x14ac:dyDescent="0.2">
      <c r="B7" s="25"/>
      <c r="C7" s="25"/>
      <c r="D7" s="25"/>
      <c r="E7" s="25"/>
      <c r="F7" s="25"/>
      <c r="G7" s="25"/>
    </row>
    <row r="8" spans="1:14" s="15" customFormat="1" x14ac:dyDescent="0.2">
      <c r="B8" s="25"/>
      <c r="C8" s="25"/>
      <c r="D8" s="25"/>
      <c r="E8" s="25"/>
      <c r="F8" s="25"/>
      <c r="G8" s="25"/>
    </row>
    <row r="15" spans="1:14" x14ac:dyDescent="0.2">
      <c r="A15" s="8"/>
      <c r="B15" s="26"/>
      <c r="C15" s="26"/>
      <c r="D15" s="26"/>
      <c r="E15" s="26"/>
      <c r="F15" s="26"/>
      <c r="G15" s="26"/>
      <c r="H15" s="8"/>
      <c r="I15" s="8"/>
      <c r="J15" s="8"/>
      <c r="K15" s="8"/>
      <c r="L15" s="8"/>
      <c r="M15" s="8"/>
      <c r="N15" s="8"/>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2B06-3BEC-4542-9CF1-6321EA41A997}">
  <dimension ref="B7:R73"/>
  <sheetViews>
    <sheetView zoomScale="70" zoomScaleNormal="70" workbookViewId="0">
      <selection activeCell="U70" sqref="U70"/>
    </sheetView>
  </sheetViews>
  <sheetFormatPr baseColWidth="10" defaultColWidth="8.83203125" defaultRowHeight="15" x14ac:dyDescent="0.2"/>
  <cols>
    <col min="4" max="4" width="12.5" customWidth="1"/>
    <col min="6" max="6" width="10.33203125" customWidth="1"/>
    <col min="7" max="7" width="10.6640625" customWidth="1"/>
    <col min="18" max="18" width="11.33203125" customWidth="1"/>
  </cols>
  <sheetData>
    <row r="7" spans="3:18" x14ac:dyDescent="0.2">
      <c r="C7" s="30" t="s">
        <v>86</v>
      </c>
      <c r="D7" s="56">
        <v>0.66500000000000004</v>
      </c>
      <c r="N7" s="30" t="s">
        <v>86</v>
      </c>
      <c r="O7" s="56">
        <v>0.47299999999999998</v>
      </c>
    </row>
    <row r="8" spans="3:18" x14ac:dyDescent="0.2">
      <c r="C8" s="34"/>
      <c r="D8" s="34"/>
      <c r="N8" s="34"/>
      <c r="O8" s="34"/>
    </row>
    <row r="9" spans="3:18" x14ac:dyDescent="0.2">
      <c r="C9" s="30" t="s">
        <v>87</v>
      </c>
      <c r="D9" s="30" t="s">
        <v>88</v>
      </c>
      <c r="N9" s="30" t="s">
        <v>87</v>
      </c>
      <c r="O9" s="30" t="s">
        <v>88</v>
      </c>
    </row>
    <row r="10" spans="3:18" x14ac:dyDescent="0.2">
      <c r="C10" s="34" t="s">
        <v>89</v>
      </c>
      <c r="D10" s="34" t="s">
        <v>285</v>
      </c>
      <c r="N10" s="34" t="s">
        <v>89</v>
      </c>
      <c r="O10" s="34" t="s">
        <v>285</v>
      </c>
    </row>
    <row r="11" spans="3:18" x14ac:dyDescent="0.2">
      <c r="C11" s="34" t="s">
        <v>90</v>
      </c>
      <c r="D11" s="34" t="s">
        <v>286</v>
      </c>
      <c r="N11" s="34" t="s">
        <v>90</v>
      </c>
      <c r="O11" s="34" t="s">
        <v>286</v>
      </c>
    </row>
    <row r="13" spans="3:18" x14ac:dyDescent="0.2">
      <c r="C13" s="30" t="s">
        <v>91</v>
      </c>
      <c r="D13" s="30" t="s">
        <v>88</v>
      </c>
      <c r="N13" s="30" t="s">
        <v>91</v>
      </c>
      <c r="O13" s="30" t="s">
        <v>88</v>
      </c>
    </row>
    <row r="14" spans="3:18" x14ac:dyDescent="0.2">
      <c r="C14" s="34" t="s">
        <v>93</v>
      </c>
      <c r="D14" s="33">
        <v>0</v>
      </c>
      <c r="F14" s="30" t="s">
        <v>92</v>
      </c>
      <c r="G14" s="57">
        <v>0.53200000000000003</v>
      </c>
      <c r="N14" s="34" t="s">
        <v>93</v>
      </c>
      <c r="O14" s="33">
        <v>0</v>
      </c>
      <c r="Q14" s="30" t="s">
        <v>92</v>
      </c>
      <c r="R14" s="57">
        <v>0.43</v>
      </c>
    </row>
    <row r="15" spans="3:18" x14ac:dyDescent="0.2">
      <c r="C15" s="34" t="s">
        <v>89</v>
      </c>
      <c r="D15" s="33">
        <v>0.67</v>
      </c>
      <c r="F15" s="30" t="s">
        <v>94</v>
      </c>
      <c r="G15" s="33">
        <v>0.03</v>
      </c>
      <c r="N15" s="34" t="s">
        <v>89</v>
      </c>
      <c r="O15" s="33">
        <v>0.47</v>
      </c>
      <c r="Q15" s="30" t="s">
        <v>94</v>
      </c>
      <c r="R15" s="33">
        <v>0.03</v>
      </c>
    </row>
    <row r="16" spans="3:18" x14ac:dyDescent="0.2">
      <c r="C16" s="34" t="s">
        <v>90</v>
      </c>
      <c r="D16" s="33">
        <v>0.33</v>
      </c>
      <c r="F16" s="30" t="s">
        <v>95</v>
      </c>
      <c r="G16" s="58">
        <v>1.4379999999999999</v>
      </c>
      <c r="N16" s="34" t="s">
        <v>90</v>
      </c>
      <c r="O16" s="33">
        <v>0.53</v>
      </c>
      <c r="Q16" s="30" t="s">
        <v>95</v>
      </c>
      <c r="R16" s="58">
        <f>SUM(O15:O19)-SUM(R14:R15)</f>
        <v>1.54</v>
      </c>
    </row>
    <row r="17" spans="3:15" x14ac:dyDescent="0.2">
      <c r="C17" s="34" t="s">
        <v>96</v>
      </c>
      <c r="D17" s="33">
        <v>1</v>
      </c>
      <c r="N17" s="34" t="s">
        <v>96</v>
      </c>
      <c r="O17" s="33">
        <v>1</v>
      </c>
    </row>
    <row r="18" spans="3:15" x14ac:dyDescent="0.2">
      <c r="N18" s="34"/>
      <c r="O18" s="33"/>
    </row>
    <row r="19" spans="3:15" x14ac:dyDescent="0.2">
      <c r="N19" s="34"/>
      <c r="O19" s="33"/>
    </row>
    <row r="25" spans="3:15" x14ac:dyDescent="0.2">
      <c r="C25" s="30" t="s">
        <v>86</v>
      </c>
      <c r="D25" s="56">
        <v>0.86299999999999999</v>
      </c>
    </row>
    <row r="26" spans="3:15" x14ac:dyDescent="0.2">
      <c r="C26" s="34"/>
      <c r="D26" s="34"/>
    </row>
    <row r="27" spans="3:15" x14ac:dyDescent="0.2">
      <c r="C27" s="30" t="s">
        <v>87</v>
      </c>
      <c r="D27" s="30" t="s">
        <v>88</v>
      </c>
      <c r="N27" s="30" t="s">
        <v>86</v>
      </c>
      <c r="O27" s="56">
        <v>0.82169999999999999</v>
      </c>
    </row>
    <row r="28" spans="3:15" x14ac:dyDescent="0.2">
      <c r="C28" s="34" t="s">
        <v>89</v>
      </c>
      <c r="D28" s="34" t="s">
        <v>285</v>
      </c>
      <c r="N28" s="34"/>
      <c r="O28" s="34"/>
    </row>
    <row r="29" spans="3:15" x14ac:dyDescent="0.2">
      <c r="C29" s="34" t="s">
        <v>90</v>
      </c>
      <c r="D29" s="34" t="s">
        <v>286</v>
      </c>
      <c r="N29" s="30" t="s">
        <v>87</v>
      </c>
      <c r="O29" s="30" t="s">
        <v>88</v>
      </c>
    </row>
    <row r="30" spans="3:15" x14ac:dyDescent="0.2">
      <c r="N30" s="34" t="s">
        <v>89</v>
      </c>
      <c r="O30" s="34" t="s">
        <v>285</v>
      </c>
    </row>
    <row r="31" spans="3:15" x14ac:dyDescent="0.2">
      <c r="C31" s="30" t="s">
        <v>91</v>
      </c>
      <c r="D31" s="30" t="s">
        <v>88</v>
      </c>
      <c r="N31" s="34" t="s">
        <v>90</v>
      </c>
      <c r="O31" s="34" t="s">
        <v>286</v>
      </c>
    </row>
    <row r="32" spans="3:15" x14ac:dyDescent="0.2">
      <c r="C32" s="34" t="s">
        <v>93</v>
      </c>
      <c r="D32" s="33">
        <v>0</v>
      </c>
    </row>
    <row r="33" spans="3:18" x14ac:dyDescent="0.2">
      <c r="C33" s="34" t="s">
        <v>89</v>
      </c>
      <c r="D33" s="33">
        <v>0.86</v>
      </c>
      <c r="N33" s="30" t="s">
        <v>91</v>
      </c>
      <c r="O33" s="30" t="s">
        <v>88</v>
      </c>
    </row>
    <row r="34" spans="3:18" x14ac:dyDescent="0.2">
      <c r="C34" s="34" t="s">
        <v>90</v>
      </c>
      <c r="D34" s="33">
        <v>0.14000000000000001</v>
      </c>
      <c r="F34" s="30" t="s">
        <v>92</v>
      </c>
      <c r="G34" s="57">
        <v>0.71899999999999997</v>
      </c>
      <c r="N34" s="34" t="s">
        <v>93</v>
      </c>
      <c r="O34" s="33">
        <v>0</v>
      </c>
      <c r="Q34" s="30" t="s">
        <v>92</v>
      </c>
      <c r="R34" s="57">
        <v>0.72699999999999998</v>
      </c>
    </row>
    <row r="35" spans="3:18" x14ac:dyDescent="0.2">
      <c r="C35" s="34" t="s">
        <v>96</v>
      </c>
      <c r="D35" s="33">
        <v>1</v>
      </c>
      <c r="F35" s="30" t="s">
        <v>94</v>
      </c>
      <c r="G35" s="33">
        <v>0.03</v>
      </c>
      <c r="N35" s="34" t="s">
        <v>89</v>
      </c>
      <c r="O35" s="33">
        <v>0.82</v>
      </c>
      <c r="Q35" s="30" t="s">
        <v>94</v>
      </c>
      <c r="R35" s="33">
        <v>0.03</v>
      </c>
    </row>
    <row r="36" spans="3:18" x14ac:dyDescent="0.2">
      <c r="C36" s="34"/>
      <c r="D36" s="33"/>
      <c r="F36" s="30" t="s">
        <v>95</v>
      </c>
      <c r="G36" s="58">
        <f>SUM(D33:D37)-SUM(G34:G35)</f>
        <v>1.2509999999999999</v>
      </c>
      <c r="N36" s="34" t="s">
        <v>90</v>
      </c>
      <c r="O36" s="33">
        <v>0.18</v>
      </c>
      <c r="Q36" s="30" t="s">
        <v>95</v>
      </c>
      <c r="R36" s="58">
        <f>SUM(O35:O39)-SUM(R34:R35)</f>
        <v>1.2429999999999999</v>
      </c>
    </row>
    <row r="37" spans="3:18" x14ac:dyDescent="0.2">
      <c r="C37" s="34"/>
      <c r="D37" s="33"/>
      <c r="N37" s="34" t="s">
        <v>96</v>
      </c>
      <c r="O37" s="33">
        <v>1</v>
      </c>
    </row>
    <row r="38" spans="3:18" x14ac:dyDescent="0.2">
      <c r="N38" s="34"/>
      <c r="O38" s="33"/>
    </row>
    <row r="39" spans="3:18" x14ac:dyDescent="0.2">
      <c r="N39" s="34"/>
      <c r="O39" s="33"/>
    </row>
    <row r="62" spans="2:3" x14ac:dyDescent="0.2">
      <c r="B62" s="30" t="s">
        <v>86</v>
      </c>
      <c r="C62" s="56">
        <v>0.9</v>
      </c>
    </row>
    <row r="63" spans="2:3" x14ac:dyDescent="0.2">
      <c r="B63" s="34"/>
      <c r="C63" s="34"/>
    </row>
    <row r="64" spans="2:3" x14ac:dyDescent="0.2">
      <c r="B64" s="30" t="s">
        <v>87</v>
      </c>
      <c r="C64" s="30" t="s">
        <v>88</v>
      </c>
    </row>
    <row r="65" spans="2:6" x14ac:dyDescent="0.2">
      <c r="B65" s="34" t="s">
        <v>89</v>
      </c>
      <c r="C65" s="34" t="s">
        <v>285</v>
      </c>
    </row>
    <row r="66" spans="2:6" x14ac:dyDescent="0.2">
      <c r="B66" s="34" t="s">
        <v>90</v>
      </c>
      <c r="C66" s="34" t="s">
        <v>286</v>
      </c>
    </row>
    <row r="68" spans="2:6" x14ac:dyDescent="0.2">
      <c r="B68" s="30" t="s">
        <v>91</v>
      </c>
      <c r="C68" s="30" t="s">
        <v>88</v>
      </c>
    </row>
    <row r="69" spans="2:6" x14ac:dyDescent="0.2">
      <c r="B69" s="34" t="s">
        <v>93</v>
      </c>
      <c r="C69" s="33">
        <v>0</v>
      </c>
    </row>
    <row r="70" spans="2:6" x14ac:dyDescent="0.2">
      <c r="B70" s="34" t="s">
        <v>89</v>
      </c>
      <c r="C70" s="33">
        <v>0.9</v>
      </c>
    </row>
    <row r="71" spans="2:6" x14ac:dyDescent="0.2">
      <c r="B71" s="34" t="s">
        <v>90</v>
      </c>
      <c r="C71" s="33">
        <v>0.1</v>
      </c>
      <c r="E71" s="30" t="s">
        <v>92</v>
      </c>
      <c r="F71" s="57">
        <v>0.86899999999999999</v>
      </c>
    </row>
    <row r="72" spans="2:6" x14ac:dyDescent="0.2">
      <c r="B72" s="34" t="s">
        <v>96</v>
      </c>
      <c r="C72" s="33">
        <v>1</v>
      </c>
      <c r="E72" s="30" t="s">
        <v>94</v>
      </c>
      <c r="F72" s="33">
        <v>0.03</v>
      </c>
    </row>
    <row r="73" spans="2:6" x14ac:dyDescent="0.2">
      <c r="B73" s="34"/>
      <c r="C73" s="33"/>
      <c r="E73" s="30" t="s">
        <v>95</v>
      </c>
      <c r="F73" s="58">
        <f>SUM(C70:C74)-SUM(F71:F72)</f>
        <v>1.101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8"/>
  <sheetViews>
    <sheetView zoomScale="70" zoomScaleNormal="70" workbookViewId="0">
      <selection activeCell="B8" sqref="B8"/>
    </sheetView>
  </sheetViews>
  <sheetFormatPr baseColWidth="10" defaultColWidth="31.6640625" defaultRowHeight="14" x14ac:dyDescent="0.2"/>
  <cols>
    <col min="1" max="1" width="31.6640625" style="4"/>
    <col min="2" max="2" width="156.5" style="7" customWidth="1"/>
    <col min="3" max="16384" width="31.6640625" style="4"/>
  </cols>
  <sheetData>
    <row r="1" spans="1:2" x14ac:dyDescent="0.2">
      <c r="A1" s="2" t="s">
        <v>1</v>
      </c>
      <c r="B1" s="3" t="s">
        <v>2</v>
      </c>
    </row>
    <row r="2" spans="1:2" x14ac:dyDescent="0.2">
      <c r="A2" s="5" t="s">
        <v>3</v>
      </c>
      <c r="B2" s="6" t="s">
        <v>4</v>
      </c>
    </row>
    <row r="3" spans="1:2" x14ac:dyDescent="0.2">
      <c r="A3" s="5"/>
      <c r="B3" s="6"/>
    </row>
    <row r="4" spans="1:2" x14ac:dyDescent="0.2">
      <c r="A4" s="5" t="s">
        <v>5</v>
      </c>
      <c r="B4" s="6" t="s">
        <v>6</v>
      </c>
    </row>
    <row r="5" spans="1:2" x14ac:dyDescent="0.2">
      <c r="A5" s="5"/>
      <c r="B5" s="6"/>
    </row>
    <row r="6" spans="1:2" ht="28" x14ac:dyDescent="0.2">
      <c r="A6" s="5" t="s">
        <v>7</v>
      </c>
      <c r="B6" s="6" t="s">
        <v>8</v>
      </c>
    </row>
    <row r="7" spans="1:2" x14ac:dyDescent="0.2">
      <c r="A7" s="5"/>
      <c r="B7" s="6"/>
    </row>
    <row r="8" spans="1:2" ht="28" x14ac:dyDescent="0.2">
      <c r="A8" s="5" t="s">
        <v>9</v>
      </c>
      <c r="B8" s="6" t="s">
        <v>10</v>
      </c>
    </row>
    <row r="9" spans="1:2" x14ac:dyDescent="0.2">
      <c r="A9" s="5"/>
      <c r="B9" s="6"/>
    </row>
    <row r="10" spans="1:2" x14ac:dyDescent="0.2">
      <c r="A10" s="5" t="s">
        <v>11</v>
      </c>
      <c r="B10" s="6" t="s">
        <v>12</v>
      </c>
    </row>
    <row r="11" spans="1:2" x14ac:dyDescent="0.2">
      <c r="A11" s="5"/>
      <c r="B11" s="6"/>
    </row>
    <row r="12" spans="1:2" ht="28" x14ac:dyDescent="0.2">
      <c r="A12" s="5"/>
      <c r="B12" s="6" t="s">
        <v>13</v>
      </c>
    </row>
    <row r="13" spans="1:2" x14ac:dyDescent="0.2">
      <c r="A13" s="5"/>
      <c r="B13" s="6"/>
    </row>
    <row r="14" spans="1:2" ht="28" x14ac:dyDescent="0.2">
      <c r="A14" s="5"/>
      <c r="B14" s="6" t="s">
        <v>14</v>
      </c>
    </row>
    <row r="15" spans="1:2" x14ac:dyDescent="0.2">
      <c r="A15" s="5"/>
      <c r="B15" s="6"/>
    </row>
    <row r="16" spans="1:2" x14ac:dyDescent="0.2">
      <c r="A16" s="5" t="s">
        <v>15</v>
      </c>
      <c r="B16" s="6" t="s">
        <v>16</v>
      </c>
    </row>
    <row r="17" spans="1:2" x14ac:dyDescent="0.2">
      <c r="A17" s="5"/>
      <c r="B17" s="6"/>
    </row>
    <row r="18" spans="1:2" ht="42" x14ac:dyDescent="0.2">
      <c r="A18" s="5" t="s">
        <v>17</v>
      </c>
      <c r="B18" s="6" t="s">
        <v>18</v>
      </c>
    </row>
    <row r="19" spans="1:2" x14ac:dyDescent="0.2">
      <c r="A19" s="5"/>
      <c r="B19" s="6"/>
    </row>
    <row r="20" spans="1:2" x14ac:dyDescent="0.2">
      <c r="A20" s="5"/>
      <c r="B20" s="6"/>
    </row>
    <row r="21" spans="1:2" x14ac:dyDescent="0.2">
      <c r="A21" s="5"/>
      <c r="B21" s="6"/>
    </row>
    <row r="22" spans="1:2" x14ac:dyDescent="0.2">
      <c r="A22" s="5"/>
      <c r="B22" s="6"/>
    </row>
    <row r="23" spans="1:2" x14ac:dyDescent="0.2">
      <c r="A23" s="5"/>
      <c r="B23" s="6"/>
    </row>
    <row r="24" spans="1:2" x14ac:dyDescent="0.2">
      <c r="A24" s="5"/>
      <c r="B24" s="6"/>
    </row>
    <row r="25" spans="1:2" x14ac:dyDescent="0.2">
      <c r="A25" s="5"/>
      <c r="B25" s="6"/>
    </row>
    <row r="28" spans="1:2" ht="15" x14ac:dyDescent="0.2">
      <c r="B28" s="7" t="s">
        <v>20</v>
      </c>
    </row>
  </sheetData>
  <pageMargins left="0.25" right="0.25" top="0.75" bottom="0.75" header="0.3" footer="0.3"/>
  <pageSetup paperSize="5" scale="82" orientation="landscape"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32"/>
  <sheetViews>
    <sheetView showGridLines="0" tabSelected="1" zoomScale="80" zoomScaleNormal="80" workbookViewId="0">
      <selection activeCell="X22" sqref="X22"/>
    </sheetView>
  </sheetViews>
  <sheetFormatPr baseColWidth="10" defaultColWidth="8.5" defaultRowHeight="15" x14ac:dyDescent="0.2"/>
  <cols>
    <col min="1" max="1" width="9.33203125" style="1" customWidth="1"/>
    <col min="2" max="7" width="8.5" style="1"/>
    <col min="8" max="8" width="8.5" style="1" customWidth="1"/>
    <col min="9" max="18" width="8.5" style="1"/>
    <col min="19" max="19" width="8.5" style="1" customWidth="1"/>
    <col min="20" max="20" width="13" style="1" customWidth="1"/>
    <col min="21" max="21" width="15.83203125" style="1" customWidth="1"/>
    <col min="22" max="22" width="13.6640625" style="1" customWidth="1"/>
    <col min="23" max="16384" width="8.5" style="1"/>
  </cols>
  <sheetData>
    <row r="1" spans="1:25" x14ac:dyDescent="0.2">
      <c r="A1" s="9"/>
      <c r="B1" s="9"/>
      <c r="C1" s="9"/>
      <c r="D1" s="9"/>
      <c r="E1" s="9"/>
      <c r="F1" s="9"/>
      <c r="G1" s="9"/>
      <c r="H1" s="9"/>
      <c r="I1" s="9"/>
      <c r="J1" s="9"/>
      <c r="K1" s="9"/>
      <c r="L1" s="9"/>
      <c r="M1" s="9"/>
      <c r="N1" s="9"/>
      <c r="O1" s="9"/>
      <c r="P1" s="9"/>
      <c r="Q1" s="9"/>
      <c r="R1" s="9"/>
      <c r="S1" s="9"/>
      <c r="T1" s="9"/>
      <c r="U1" s="9"/>
      <c r="V1" s="9"/>
      <c r="W1" s="9"/>
      <c r="X1" s="9"/>
      <c r="Y1" s="55">
        <v>1</v>
      </c>
    </row>
    <row r="2" spans="1:25" x14ac:dyDescent="0.2">
      <c r="A2" s="9"/>
      <c r="B2" s="9"/>
      <c r="C2" s="9"/>
      <c r="D2" s="9"/>
      <c r="E2" s="9"/>
      <c r="F2" s="9"/>
      <c r="G2" s="9"/>
      <c r="H2" s="9"/>
      <c r="I2" s="9"/>
      <c r="J2" s="9"/>
      <c r="K2" s="9"/>
      <c r="L2" s="9"/>
      <c r="M2" s="9"/>
      <c r="N2" s="9"/>
      <c r="O2" s="9"/>
      <c r="P2" s="9"/>
      <c r="Q2" s="9"/>
      <c r="R2" s="9"/>
      <c r="S2" s="9"/>
      <c r="T2" s="9"/>
      <c r="U2" s="9"/>
      <c r="V2" s="9"/>
      <c r="W2" s="9"/>
      <c r="X2" s="9"/>
    </row>
    <row r="3" spans="1:25" ht="20" customHeight="1" x14ac:dyDescent="0.25">
      <c r="A3" s="9"/>
      <c r="B3" s="73" t="s">
        <v>119</v>
      </c>
      <c r="C3" s="9"/>
      <c r="D3" s="9"/>
      <c r="E3" s="9"/>
      <c r="F3" s="9"/>
      <c r="G3" s="9"/>
      <c r="H3" s="9"/>
      <c r="I3" s="9"/>
      <c r="J3" s="9"/>
      <c r="K3" s="9"/>
      <c r="L3" s="9"/>
      <c r="M3" s="9"/>
      <c r="N3" s="9"/>
      <c r="O3" s="9"/>
      <c r="P3" s="9"/>
      <c r="Q3" s="9"/>
      <c r="R3" s="9"/>
      <c r="S3" s="9"/>
      <c r="T3" s="9"/>
      <c r="U3" s="9"/>
      <c r="V3" s="9"/>
      <c r="W3" s="9"/>
      <c r="X3" s="9"/>
    </row>
    <row r="4" spans="1:25" x14ac:dyDescent="0.2">
      <c r="A4" s="9"/>
      <c r="B4" s="9"/>
      <c r="C4" s="9"/>
      <c r="D4" s="9"/>
      <c r="E4" s="9"/>
      <c r="F4" s="9"/>
      <c r="G4" s="9"/>
      <c r="H4" s="9"/>
      <c r="I4" s="9"/>
      <c r="J4" s="9"/>
      <c r="K4" s="9"/>
      <c r="L4" s="9"/>
      <c r="M4" s="9"/>
      <c r="N4" s="9"/>
      <c r="O4" s="9"/>
      <c r="P4" s="9"/>
      <c r="Q4" s="9"/>
      <c r="R4" s="9"/>
      <c r="S4" s="9"/>
      <c r="T4" s="9"/>
      <c r="U4" s="9"/>
      <c r="V4" s="9"/>
      <c r="W4" s="9"/>
      <c r="X4" s="9"/>
    </row>
    <row r="5" spans="1:25" x14ac:dyDescent="0.2">
      <c r="A5" s="9"/>
      <c r="B5" s="9"/>
      <c r="C5" s="9"/>
      <c r="D5" s="9"/>
      <c r="E5" s="9"/>
      <c r="F5" s="9"/>
      <c r="G5" s="9"/>
      <c r="H5" s="9"/>
      <c r="I5" s="9"/>
      <c r="J5" s="9"/>
      <c r="K5" s="9"/>
      <c r="L5" s="9"/>
      <c r="M5" s="9"/>
      <c r="N5" s="9"/>
      <c r="O5" s="9"/>
      <c r="P5" s="9"/>
      <c r="Q5" s="9"/>
      <c r="R5" s="9"/>
      <c r="S5" s="9"/>
      <c r="T5" s="9"/>
      <c r="U5" s="9"/>
      <c r="V5" s="9"/>
      <c r="W5" s="9"/>
      <c r="X5" s="9"/>
    </row>
    <row r="6" spans="1:25" x14ac:dyDescent="0.2">
      <c r="A6" s="9"/>
      <c r="B6" s="9"/>
      <c r="C6" s="9"/>
      <c r="D6" s="9"/>
      <c r="E6" s="9"/>
      <c r="F6" s="9"/>
      <c r="G6" s="9"/>
      <c r="H6" s="9"/>
      <c r="I6" s="9"/>
      <c r="J6" s="9"/>
      <c r="K6" s="9"/>
      <c r="L6" s="9"/>
      <c r="M6" s="9"/>
      <c r="N6" s="9"/>
      <c r="O6" s="9"/>
      <c r="P6" s="9"/>
      <c r="Q6" s="9"/>
      <c r="R6" s="9"/>
      <c r="S6" s="9"/>
      <c r="T6" s="9"/>
      <c r="U6" s="9"/>
      <c r="V6" s="9"/>
      <c r="W6" s="9"/>
      <c r="X6" s="9"/>
    </row>
    <row r="7" spans="1:25" ht="16" x14ac:dyDescent="0.2">
      <c r="A7" s="11"/>
      <c r="B7" s="9"/>
      <c r="C7" s="9"/>
      <c r="D7" s="9"/>
      <c r="E7" s="9"/>
      <c r="F7" s="9"/>
      <c r="G7" s="9"/>
      <c r="H7" s="9"/>
      <c r="I7" s="9"/>
      <c r="J7" s="9"/>
      <c r="K7" s="9"/>
      <c r="L7" s="9"/>
      <c r="M7" s="9"/>
      <c r="N7" s="9"/>
      <c r="O7" s="9"/>
      <c r="P7" s="9"/>
      <c r="Q7" s="9"/>
      <c r="R7" s="9"/>
      <c r="S7" s="9"/>
      <c r="T7" s="9"/>
      <c r="U7" s="9"/>
      <c r="V7" s="9"/>
      <c r="W7" s="9"/>
      <c r="X7" s="9"/>
    </row>
    <row r="8" spans="1:25" ht="30.5" customHeight="1" x14ac:dyDescent="0.2">
      <c r="H8" s="78"/>
      <c r="I8" s="78"/>
      <c r="J8" s="78"/>
    </row>
    <row r="9" spans="1:25" ht="20" customHeight="1" x14ac:dyDescent="0.2">
      <c r="H9" s="78"/>
      <c r="I9" s="78"/>
      <c r="J9" s="78"/>
    </row>
    <row r="10" spans="1:25" ht="20" customHeight="1" x14ac:dyDescent="0.2">
      <c r="H10" s="78"/>
      <c r="I10" s="78"/>
      <c r="J10" s="78"/>
    </row>
    <row r="11" spans="1:25" ht="20" customHeight="1" x14ac:dyDescent="0.2">
      <c r="H11" s="54"/>
      <c r="I11" s="54"/>
      <c r="J11" s="54"/>
    </row>
    <row r="12" spans="1:25" ht="20" customHeight="1" x14ac:dyDescent="0.25">
      <c r="H12" s="54"/>
      <c r="I12" s="54"/>
      <c r="J12" s="54"/>
      <c r="U12" s="72"/>
    </row>
    <row r="13" spans="1:25" ht="20" customHeight="1" x14ac:dyDescent="0.2">
      <c r="H13" s="54"/>
      <c r="I13" s="54"/>
      <c r="J13" s="54"/>
    </row>
    <row r="14" spans="1:25" ht="20" customHeight="1" x14ac:dyDescent="0.2">
      <c r="H14" s="54"/>
      <c r="I14" s="54"/>
      <c r="J14" s="54"/>
    </row>
    <row r="15" spans="1:25" ht="20" customHeight="1" x14ac:dyDescent="0.2">
      <c r="H15" s="54"/>
      <c r="I15" s="54"/>
      <c r="J15" s="54"/>
    </row>
    <row r="16" spans="1:25" ht="20" customHeight="1" x14ac:dyDescent="0.2">
      <c r="H16" s="54"/>
      <c r="I16" s="54"/>
      <c r="J16" s="54"/>
    </row>
    <row r="17" spans="8:31" ht="20" customHeight="1" x14ac:dyDescent="0.2">
      <c r="H17" s="54"/>
      <c r="I17" s="54"/>
      <c r="J17" s="54"/>
    </row>
    <row r="18" spans="8:31" ht="20" customHeight="1" x14ac:dyDescent="0.2">
      <c r="H18" s="54"/>
      <c r="I18" s="54"/>
      <c r="J18" s="54"/>
    </row>
    <row r="20" spans="8:31" ht="34" x14ac:dyDescent="0.4">
      <c r="U20" s="77">
        <f>INDEX('Data Prep BM'!I3:I5,Dashboard!Y1)</f>
        <v>2022</v>
      </c>
    </row>
    <row r="22" spans="8:31" ht="14.75" customHeight="1" x14ac:dyDescent="0.2">
      <c r="K22" s="10"/>
    </row>
    <row r="26" spans="8:31" ht="19" x14ac:dyDescent="0.25">
      <c r="Y26" s="71"/>
    </row>
    <row r="28" spans="8:31" x14ac:dyDescent="0.2">
      <c r="AE28" s="1" t="s">
        <v>20</v>
      </c>
    </row>
    <row r="32" spans="8:31" x14ac:dyDescent="0.2">
      <c r="AC32" s="76"/>
    </row>
  </sheetData>
  <mergeCells count="1">
    <mergeCell ref="H8:J10"/>
  </mergeCells>
  <printOptions horizontalCentered="1"/>
  <pageMargins left="0.7" right="0.7" top="0.75" bottom="0.75" header="0.3" footer="0.3"/>
  <pageSetup paperSize="5" scale="75" orientation="landscape"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Spinner 5">
              <controlPr defaultSize="0" autoPict="0">
                <anchor moveWithCells="1" sizeWithCells="1">
                  <from>
                    <xdr:col>20</xdr:col>
                    <xdr:colOff>1739900</xdr:colOff>
                    <xdr:row>18</xdr:row>
                    <xdr:rowOff>190500</xdr:rowOff>
                  </from>
                  <to>
                    <xdr:col>21</xdr:col>
                    <xdr:colOff>406400</xdr:colOff>
                    <xdr:row>20</xdr:row>
                    <xdr:rowOff>25400</xdr:rowOff>
                  </to>
                </anchor>
              </controlPr>
            </control>
          </mc:Choice>
        </mc:AlternateContent>
      </controls>
    </mc:Choice>
  </mc:AlternateContent>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7"/>
  <sheetViews>
    <sheetView workbookViewId="0">
      <selection activeCell="F33" sqref="F33"/>
    </sheetView>
  </sheetViews>
  <sheetFormatPr baseColWidth="10" defaultColWidth="8.6640625" defaultRowHeight="15" x14ac:dyDescent="0.2"/>
  <cols>
    <col min="1" max="1" width="7.5" bestFit="1" customWidth="1"/>
    <col min="2" max="2" width="9" customWidth="1"/>
    <col min="3" max="3" width="9.5" bestFit="1" customWidth="1"/>
    <col min="4" max="4" width="13.5" bestFit="1" customWidth="1"/>
    <col min="5" max="5" width="14.5" bestFit="1" customWidth="1"/>
    <col min="6" max="6" width="20" bestFit="1" customWidth="1"/>
    <col min="7" max="7" width="20.6640625" bestFit="1" customWidth="1"/>
    <col min="8" max="8" width="21" bestFit="1" customWidth="1"/>
    <col min="9" max="9" width="13.6640625" bestFit="1" customWidth="1"/>
    <col min="10" max="10" width="20.1640625" bestFit="1" customWidth="1"/>
    <col min="11" max="11" width="20.5" bestFit="1" customWidth="1"/>
    <col min="12" max="12" width="25.5" bestFit="1" customWidth="1"/>
    <col min="13" max="13" width="18" bestFit="1" customWidth="1"/>
    <col min="14" max="14" width="17" bestFit="1" customWidth="1"/>
    <col min="15" max="15" width="29.1640625" bestFit="1" customWidth="1"/>
    <col min="16" max="16" width="22.5" bestFit="1" customWidth="1"/>
  </cols>
  <sheetData>
    <row r="1" spans="1:16" x14ac:dyDescent="0.2">
      <c r="A1" s="12" t="s">
        <v>26</v>
      </c>
      <c r="B1" s="12" t="s">
        <v>27</v>
      </c>
      <c r="C1" s="12" t="s">
        <v>28</v>
      </c>
      <c r="D1" s="12" t="s">
        <v>29</v>
      </c>
      <c r="E1" s="12" t="s">
        <v>30</v>
      </c>
      <c r="F1" s="12" t="s">
        <v>31</v>
      </c>
      <c r="G1" s="12" t="s">
        <v>32</v>
      </c>
      <c r="H1" s="12" t="s">
        <v>33</v>
      </c>
      <c r="I1" s="12" t="s">
        <v>34</v>
      </c>
      <c r="J1" s="12" t="s">
        <v>35</v>
      </c>
      <c r="K1" s="12" t="s">
        <v>36</v>
      </c>
      <c r="L1" s="12" t="s">
        <v>37</v>
      </c>
      <c r="M1" s="12" t="s">
        <v>38</v>
      </c>
      <c r="N1" s="12" t="s">
        <v>39</v>
      </c>
      <c r="O1" s="12" t="s">
        <v>40</v>
      </c>
      <c r="P1" s="12" t="s">
        <v>41</v>
      </c>
    </row>
    <row r="2" spans="1:16" x14ac:dyDescent="0.2">
      <c r="A2" t="s">
        <v>43</v>
      </c>
      <c r="B2">
        <v>2022</v>
      </c>
      <c r="C2">
        <v>19782</v>
      </c>
      <c r="D2" s="27">
        <v>28.71099620587519</v>
      </c>
      <c r="E2" s="27">
        <v>22.994386539732719</v>
      </c>
      <c r="F2" s="27">
        <v>9.1523989978106819</v>
      </c>
      <c r="G2" s="27">
        <v>70.378123488368033</v>
      </c>
      <c r="H2" s="27">
        <v>40.42992717601004</v>
      </c>
      <c r="I2" s="28">
        <v>47779.431676355518</v>
      </c>
      <c r="J2" s="29">
        <v>3.5492420230267032</v>
      </c>
      <c r="K2" s="29">
        <v>20.12089443909435</v>
      </c>
      <c r="L2" s="27">
        <v>78.552175931024735</v>
      </c>
      <c r="M2" s="27">
        <v>65.926088171158057</v>
      </c>
      <c r="N2" s="27">
        <v>9.0120951127068434</v>
      </c>
      <c r="O2" s="27">
        <v>42.600420287336988</v>
      </c>
      <c r="P2" s="27">
        <v>69.571352229967189</v>
      </c>
    </row>
    <row r="3" spans="1:16" x14ac:dyDescent="0.2">
      <c r="A3" t="s">
        <v>44</v>
      </c>
      <c r="B3">
        <v>2022</v>
      </c>
      <c r="C3">
        <v>29522</v>
      </c>
      <c r="D3" s="27">
        <v>30.741761506045609</v>
      </c>
      <c r="E3" s="27">
        <v>22.587199121061289</v>
      </c>
      <c r="F3" s="27">
        <v>9.017286846943529</v>
      </c>
      <c r="G3" s="27">
        <v>72.642418594534348</v>
      </c>
      <c r="H3" s="27">
        <v>41.861242508696627</v>
      </c>
      <c r="I3" s="28">
        <v>51527.188042576767</v>
      </c>
      <c r="J3" s="29">
        <v>4.7173554060407197</v>
      </c>
      <c r="K3" s="29">
        <v>11.548318777815661</v>
      </c>
      <c r="L3" s="27">
        <v>93.586437816490644</v>
      </c>
      <c r="M3" s="27">
        <v>69.12471969049723</v>
      </c>
      <c r="N3" s="27">
        <v>7.0132394391902517</v>
      </c>
      <c r="O3" s="27">
        <v>40.181621716866452</v>
      </c>
      <c r="P3" s="27">
        <v>62.739264076340113</v>
      </c>
    </row>
    <row r="4" spans="1:16" x14ac:dyDescent="0.2">
      <c r="A4" t="s">
        <v>42</v>
      </c>
      <c r="B4">
        <v>2022</v>
      </c>
      <c r="C4">
        <v>11184</v>
      </c>
      <c r="D4" s="27">
        <v>33.50339194374304</v>
      </c>
      <c r="E4" s="27">
        <v>15.273133900745471</v>
      </c>
      <c r="F4" s="27">
        <v>12.272642467228289</v>
      </c>
      <c r="G4" s="27">
        <v>60.602754835216672</v>
      </c>
      <c r="H4" s="27">
        <v>43.493767914451382</v>
      </c>
      <c r="I4" s="28">
        <v>46983.161389600347</v>
      </c>
      <c r="J4" s="29">
        <v>5.8037731554368026</v>
      </c>
      <c r="K4" s="29">
        <v>15.128328224050851</v>
      </c>
      <c r="L4" s="27">
        <v>78.186595416832688</v>
      </c>
      <c r="M4" s="27">
        <v>85.115959539137535</v>
      </c>
      <c r="N4" s="27">
        <v>8.1212698873820965</v>
      </c>
      <c r="O4" s="27">
        <v>43.994175367234178</v>
      </c>
      <c r="P4" s="27">
        <v>87.358787525988987</v>
      </c>
    </row>
    <row r="5" spans="1:16" x14ac:dyDescent="0.2">
      <c r="A5" t="s">
        <v>45</v>
      </c>
      <c r="B5">
        <v>2022</v>
      </c>
      <c r="C5">
        <v>42088</v>
      </c>
      <c r="D5" s="27">
        <v>26.904166206324589</v>
      </c>
      <c r="E5" s="27">
        <v>11.8492566894842</v>
      </c>
      <c r="F5" s="27">
        <v>11.62993182066014</v>
      </c>
      <c r="G5" s="27">
        <v>66.146186062335005</v>
      </c>
      <c r="H5" s="27">
        <v>50.744191495874333</v>
      </c>
      <c r="I5" s="28">
        <v>50083.238156160332</v>
      </c>
      <c r="J5" s="29">
        <v>5.2076550033069884</v>
      </c>
      <c r="K5" s="29">
        <v>16.660986727208261</v>
      </c>
      <c r="L5" s="27">
        <v>93.479080829699654</v>
      </c>
      <c r="M5" s="27">
        <v>76.618571289695595</v>
      </c>
      <c r="N5" s="27">
        <v>6.0033960949714658</v>
      </c>
      <c r="O5" s="27">
        <v>43.222440092251631</v>
      </c>
      <c r="P5" s="27">
        <v>77.215517939250802</v>
      </c>
    </row>
    <row r="6" spans="1:16" x14ac:dyDescent="0.2">
      <c r="A6" t="s">
        <v>46</v>
      </c>
      <c r="B6">
        <v>2022</v>
      </c>
      <c r="C6">
        <v>24287</v>
      </c>
      <c r="D6" s="27">
        <v>39.447385405976</v>
      </c>
      <c r="E6" s="27">
        <v>11.721303991207529</v>
      </c>
      <c r="F6" s="27">
        <v>11.432859634298589</v>
      </c>
      <c r="G6" s="27">
        <v>64.23760229665146</v>
      </c>
      <c r="H6" s="27">
        <v>41.529246310673273</v>
      </c>
      <c r="I6" s="28">
        <v>50247.877909615832</v>
      </c>
      <c r="J6" s="29">
        <v>4.5287983304314414</v>
      </c>
      <c r="K6" s="29">
        <v>13.95464116572259</v>
      </c>
      <c r="L6" s="27">
        <v>94.093511907130832</v>
      </c>
      <c r="M6" s="27">
        <v>71.939013032719217</v>
      </c>
      <c r="N6" s="27">
        <v>7.9213061346365867</v>
      </c>
      <c r="O6" s="27">
        <v>50.527003291281432</v>
      </c>
      <c r="P6" s="27">
        <v>70.849412845231342</v>
      </c>
    </row>
    <row r="7" spans="1:16" x14ac:dyDescent="0.2">
      <c r="A7" t="s">
        <v>43</v>
      </c>
      <c r="B7">
        <v>2023</v>
      </c>
      <c r="C7">
        <v>22720</v>
      </c>
      <c r="D7" s="27">
        <v>33.574114742244163</v>
      </c>
      <c r="E7" s="27">
        <v>12.77257596920537</v>
      </c>
      <c r="F7" s="27">
        <v>8.4171096814720059</v>
      </c>
      <c r="G7" s="27">
        <v>75.108982992869272</v>
      </c>
      <c r="H7" s="27">
        <v>62.910768080509612</v>
      </c>
      <c r="I7" s="28">
        <v>47605.170950905696</v>
      </c>
      <c r="J7" s="29">
        <v>3.5473321316738819</v>
      </c>
      <c r="K7" s="29">
        <v>19.966763537532671</v>
      </c>
      <c r="L7" s="27">
        <v>78.202573158404135</v>
      </c>
      <c r="M7" s="27">
        <v>65.137761631949928</v>
      </c>
      <c r="N7" s="27">
        <v>9.0011797574448487</v>
      </c>
      <c r="O7" s="27">
        <v>38.984097602995391</v>
      </c>
      <c r="P7" s="27">
        <v>72.465421891861979</v>
      </c>
    </row>
    <row r="8" spans="1:16" x14ac:dyDescent="0.2">
      <c r="A8" t="s">
        <v>44</v>
      </c>
      <c r="B8">
        <v>2023</v>
      </c>
      <c r="C8">
        <v>26940</v>
      </c>
      <c r="D8" s="27">
        <v>33.299359594344999</v>
      </c>
      <c r="E8" s="27">
        <v>17.80674106247929</v>
      </c>
      <c r="F8" s="27">
        <v>14.96207392324682</v>
      </c>
      <c r="G8" s="27">
        <v>65.046045884093957</v>
      </c>
      <c r="H8" s="27">
        <v>47.743117874814047</v>
      </c>
      <c r="I8" s="28">
        <v>51591.639660055152</v>
      </c>
      <c r="J8" s="29">
        <v>4.665805842383179</v>
      </c>
      <c r="K8" s="29">
        <v>11.325639932454211</v>
      </c>
      <c r="L8" s="27">
        <v>93.781068288862201</v>
      </c>
      <c r="M8" s="27">
        <v>68.729791728760631</v>
      </c>
      <c r="N8" s="27">
        <v>6.9306633425862021</v>
      </c>
      <c r="O8" s="27">
        <v>48.921100133720827</v>
      </c>
      <c r="P8" s="27">
        <v>69.560688119715707</v>
      </c>
    </row>
    <row r="9" spans="1:16" x14ac:dyDescent="0.2">
      <c r="A9" t="s">
        <v>42</v>
      </c>
      <c r="B9">
        <v>2023</v>
      </c>
      <c r="C9">
        <v>34849</v>
      </c>
      <c r="D9" s="27">
        <v>33.991917094880748</v>
      </c>
      <c r="E9" s="27">
        <v>23.536049141660119</v>
      </c>
      <c r="F9" s="27">
        <v>10.682507561630761</v>
      </c>
      <c r="G9" s="27">
        <v>65.408319440770669</v>
      </c>
      <c r="H9" s="27">
        <v>53.277320377984459</v>
      </c>
      <c r="I9" s="28">
        <v>46783.246135424451</v>
      </c>
      <c r="J9" s="29">
        <v>5.8180780418320142</v>
      </c>
      <c r="K9" s="29">
        <v>15.108047005861909</v>
      </c>
      <c r="L9" s="27">
        <v>76.745498134400847</v>
      </c>
      <c r="M9" s="27">
        <v>84.67672736193542</v>
      </c>
      <c r="N9" s="27">
        <v>7.9428279232365337</v>
      </c>
      <c r="O9" s="27">
        <v>39.752077508407183</v>
      </c>
      <c r="P9" s="27">
        <v>61.827861651621603</v>
      </c>
    </row>
    <row r="10" spans="1:16" x14ac:dyDescent="0.2">
      <c r="A10" t="s">
        <v>45</v>
      </c>
      <c r="B10">
        <v>2023</v>
      </c>
      <c r="C10">
        <v>24506</v>
      </c>
      <c r="D10" s="27">
        <v>35.360894726698938</v>
      </c>
      <c r="E10" s="27">
        <v>20.931793333848638</v>
      </c>
      <c r="F10" s="27">
        <v>8.3288109376869777</v>
      </c>
      <c r="G10" s="27">
        <v>83.201293755721196</v>
      </c>
      <c r="H10" s="27">
        <v>42.734219183340329</v>
      </c>
      <c r="I10" s="28">
        <v>50088.711275918642</v>
      </c>
      <c r="J10" s="29">
        <v>5.1112655408393728</v>
      </c>
      <c r="K10" s="29">
        <v>16.8765267467599</v>
      </c>
      <c r="L10" s="27">
        <v>92.679184925944568</v>
      </c>
      <c r="M10" s="27">
        <v>76.530915589015194</v>
      </c>
      <c r="N10" s="27">
        <v>6.0806984147206053</v>
      </c>
      <c r="O10" s="27">
        <v>59.789469113168387</v>
      </c>
      <c r="P10" s="27">
        <v>61.827057992984798</v>
      </c>
    </row>
    <row r="11" spans="1:16" x14ac:dyDescent="0.2">
      <c r="A11" t="s">
        <v>46</v>
      </c>
      <c r="B11">
        <v>2023</v>
      </c>
      <c r="C11">
        <v>35425</v>
      </c>
      <c r="D11" s="27">
        <v>36.962710679447277</v>
      </c>
      <c r="E11" s="27">
        <v>20.163187077756639</v>
      </c>
      <c r="F11" s="27">
        <v>11.82850213189834</v>
      </c>
      <c r="G11" s="27">
        <v>71.877246821669203</v>
      </c>
      <c r="H11" s="27">
        <v>67.673028509683732</v>
      </c>
      <c r="I11" s="28">
        <v>50229.991092108328</v>
      </c>
      <c r="J11" s="29">
        <v>4.5887399883934421</v>
      </c>
      <c r="K11" s="29">
        <v>13.821024593739899</v>
      </c>
      <c r="L11" s="27">
        <v>92.584169322868021</v>
      </c>
      <c r="M11" s="27">
        <v>72.568960569977023</v>
      </c>
      <c r="N11" s="27">
        <v>7.9951670657816116</v>
      </c>
      <c r="O11" s="27">
        <v>35.220182385497587</v>
      </c>
      <c r="P11" s="27">
        <v>63.761260477016201</v>
      </c>
    </row>
    <row r="12" spans="1:16" x14ac:dyDescent="0.2">
      <c r="A12" t="s">
        <v>43</v>
      </c>
      <c r="B12">
        <v>2024</v>
      </c>
      <c r="C12">
        <v>21706</v>
      </c>
      <c r="D12" s="27">
        <v>28.401589379794689</v>
      </c>
      <c r="E12" s="27">
        <v>19.99782965039552</v>
      </c>
      <c r="F12" s="27">
        <v>8.5607400862672165</v>
      </c>
      <c r="G12" s="27">
        <v>71.045842620048859</v>
      </c>
      <c r="H12" s="27">
        <v>44.901002751952603</v>
      </c>
      <c r="I12" s="28">
        <v>47685.793740722584</v>
      </c>
      <c r="J12" s="29">
        <v>3.523212671478591</v>
      </c>
      <c r="K12" s="29">
        <v>19.953851239352019</v>
      </c>
      <c r="L12" s="27">
        <v>77.978706857612195</v>
      </c>
      <c r="M12" s="27">
        <v>64.871120465903985</v>
      </c>
      <c r="N12" s="27">
        <v>9.0793229164591214</v>
      </c>
      <c r="O12" s="27">
        <v>32.766142708740048</v>
      </c>
      <c r="P12" s="27">
        <v>87.240452681249224</v>
      </c>
    </row>
    <row r="13" spans="1:16" x14ac:dyDescent="0.2">
      <c r="A13" t="s">
        <v>44</v>
      </c>
      <c r="B13">
        <v>2024</v>
      </c>
      <c r="C13">
        <v>27400</v>
      </c>
      <c r="D13" s="27">
        <v>38.763145144806167</v>
      </c>
      <c r="E13" s="27">
        <v>21.667168666876758</v>
      </c>
      <c r="F13" s="27">
        <v>13.756373780197929</v>
      </c>
      <c r="G13" s="27">
        <v>82.569094699112725</v>
      </c>
      <c r="H13" s="27">
        <v>55.746999601775137</v>
      </c>
      <c r="I13" s="28">
        <v>51516.215369300277</v>
      </c>
      <c r="J13" s="29">
        <v>4.7129071825585243</v>
      </c>
      <c r="K13" s="29">
        <v>11.242607501245519</v>
      </c>
      <c r="L13" s="27">
        <v>93.666490127744638</v>
      </c>
      <c r="M13" s="27">
        <v>68.568208777633316</v>
      </c>
      <c r="N13" s="27">
        <v>6.9686128199511828</v>
      </c>
      <c r="O13" s="27">
        <v>31.732610930172481</v>
      </c>
      <c r="P13" s="27">
        <v>63.140279116065997</v>
      </c>
    </row>
    <row r="14" spans="1:16" x14ac:dyDescent="0.2">
      <c r="A14" t="s">
        <v>42</v>
      </c>
      <c r="B14">
        <v>2024</v>
      </c>
      <c r="C14">
        <v>42698</v>
      </c>
      <c r="D14" s="27">
        <v>27.953318076635249</v>
      </c>
      <c r="E14" s="27">
        <v>16.617258283459481</v>
      </c>
      <c r="F14" s="27">
        <v>9.3958811843097454</v>
      </c>
      <c r="G14" s="27">
        <v>66.611795416679769</v>
      </c>
      <c r="H14" s="27">
        <v>55.106409445356583</v>
      </c>
      <c r="I14" s="28">
        <v>46842.618620448491</v>
      </c>
      <c r="J14" s="29">
        <v>5.7964381767359816</v>
      </c>
      <c r="K14" s="29">
        <v>15.163944793701731</v>
      </c>
      <c r="L14" s="27">
        <v>77.184601148365772</v>
      </c>
      <c r="M14" s="27">
        <v>84.780819003430452</v>
      </c>
      <c r="N14" s="27">
        <v>7.9811294897595113</v>
      </c>
      <c r="O14" s="27">
        <v>56.236132523935979</v>
      </c>
      <c r="P14" s="27">
        <v>80.820522423172264</v>
      </c>
    </row>
    <row r="15" spans="1:16" x14ac:dyDescent="0.2">
      <c r="A15" t="s">
        <v>45</v>
      </c>
      <c r="B15">
        <v>2024</v>
      </c>
      <c r="C15">
        <v>37281</v>
      </c>
      <c r="D15" s="27">
        <v>35.085847191980569</v>
      </c>
      <c r="E15" s="27">
        <v>12.54808891606714</v>
      </c>
      <c r="F15" s="27">
        <v>8.3879112190957112</v>
      </c>
      <c r="G15" s="27">
        <v>68.278662229103745</v>
      </c>
      <c r="H15" s="27">
        <v>62.979147245655369</v>
      </c>
      <c r="I15" s="28">
        <v>50101.983469888401</v>
      </c>
      <c r="J15" s="29">
        <v>5.2434912288931592</v>
      </c>
      <c r="K15" s="29">
        <v>16.938100360334271</v>
      </c>
      <c r="L15" s="27">
        <v>92.494079982269014</v>
      </c>
      <c r="M15" s="27">
        <v>76.542422333051817</v>
      </c>
      <c r="N15" s="27">
        <v>5.9723642635023113</v>
      </c>
      <c r="O15" s="27">
        <v>46.496122418714648</v>
      </c>
      <c r="P15" s="27">
        <v>60.927926441806981</v>
      </c>
    </row>
    <row r="16" spans="1:16" x14ac:dyDescent="0.2">
      <c r="A16" t="s">
        <v>46</v>
      </c>
      <c r="B16">
        <v>2024</v>
      </c>
      <c r="C16">
        <v>49884</v>
      </c>
      <c r="D16" s="27">
        <v>29.20901219856874</v>
      </c>
      <c r="E16" s="27">
        <v>15.24906780356071</v>
      </c>
      <c r="F16" s="27">
        <v>13.47698068548952</v>
      </c>
      <c r="G16" s="27">
        <v>84.812865504049284</v>
      </c>
      <c r="H16" s="27">
        <v>47.220115442714587</v>
      </c>
      <c r="I16" s="28">
        <v>50111.842493408913</v>
      </c>
      <c r="J16" s="29">
        <v>4.6128859971574574</v>
      </c>
      <c r="K16" s="29">
        <v>14.022877703732039</v>
      </c>
      <c r="L16" s="27">
        <v>93.167506080663415</v>
      </c>
      <c r="M16" s="27">
        <v>71.999785280885916</v>
      </c>
      <c r="N16" s="27">
        <v>8.0581616298202068</v>
      </c>
      <c r="O16" s="27">
        <v>47.621566394919789</v>
      </c>
      <c r="P16" s="27">
        <v>67.608383125791249</v>
      </c>
    </row>
    <row r="17" spans="4:16" x14ac:dyDescent="0.2">
      <c r="D17" s="27"/>
      <c r="E17" s="27"/>
      <c r="F17" s="27"/>
      <c r="G17" s="27"/>
      <c r="H17" s="27"/>
      <c r="I17" s="28"/>
      <c r="J17" s="29"/>
      <c r="K17" s="29"/>
      <c r="L17" s="27"/>
      <c r="M17" s="27"/>
      <c r="N17" s="27"/>
      <c r="O17" s="27"/>
      <c r="P17" s="27"/>
    </row>
  </sheetData>
  <autoFilter ref="A1:Q47" xr:uid="{00000000-0009-0000-0000-000001000000}">
    <sortState xmlns:xlrd2="http://schemas.microsoft.com/office/spreadsheetml/2017/richdata2" ref="A2:P16">
      <sortCondition ref="B1:B47"/>
    </sortState>
  </autoFilter>
  <sortState xmlns:xlrd2="http://schemas.microsoft.com/office/spreadsheetml/2017/richdata2" ref="B2:H4996">
    <sortCondition ref="B2:B499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E6349-7DEF-6D4B-9787-747EB26F9FE1}">
  <dimension ref="A1:L16"/>
  <sheetViews>
    <sheetView workbookViewId="0">
      <selection activeCell="C21" sqref="C21"/>
    </sheetView>
  </sheetViews>
  <sheetFormatPr baseColWidth="10" defaultColWidth="8.6640625" defaultRowHeight="15" x14ac:dyDescent="0.2"/>
  <cols>
    <col min="1" max="1" width="11.6640625" bestFit="1" customWidth="1"/>
    <col min="2" max="2" width="9.6640625" bestFit="1" customWidth="1"/>
    <col min="3" max="3" width="25.6640625" bestFit="1" customWidth="1"/>
    <col min="4" max="4" width="26" bestFit="1" customWidth="1"/>
    <col min="5" max="5" width="34.1640625" bestFit="1" customWidth="1"/>
    <col min="6" max="6" width="27.33203125" bestFit="1" customWidth="1"/>
    <col min="7" max="8" width="12.1640625" bestFit="1" customWidth="1"/>
    <col min="9" max="9" width="25.33203125" bestFit="1" customWidth="1"/>
    <col min="10" max="10" width="15.33203125" bestFit="1" customWidth="1"/>
    <col min="11" max="11" width="11" bestFit="1" customWidth="1"/>
    <col min="12" max="12" width="23" bestFit="1" customWidth="1"/>
    <col min="13" max="13" width="21" bestFit="1" customWidth="1"/>
    <col min="14" max="14" width="13.6640625" bestFit="1" customWidth="1"/>
    <col min="15" max="15" width="21" bestFit="1" customWidth="1"/>
    <col min="16" max="16" width="13.6640625" bestFit="1" customWidth="1"/>
    <col min="17" max="17" width="21" bestFit="1" customWidth="1"/>
    <col min="18" max="18" width="13.6640625" bestFit="1" customWidth="1"/>
    <col min="19" max="19" width="20" bestFit="1" customWidth="1"/>
    <col min="20" max="20" width="13.6640625" bestFit="1" customWidth="1"/>
    <col min="21" max="21" width="21" bestFit="1" customWidth="1"/>
    <col min="22" max="22" width="8" bestFit="1" customWidth="1"/>
    <col min="23" max="23" width="10.5" bestFit="1" customWidth="1"/>
    <col min="24" max="24" width="10" bestFit="1" customWidth="1"/>
  </cols>
  <sheetData>
    <row r="1" spans="1:12" ht="19" x14ac:dyDescent="0.2">
      <c r="A1" s="12" t="s">
        <v>26</v>
      </c>
      <c r="B1" s="12" t="s">
        <v>27</v>
      </c>
      <c r="C1" s="12" t="s">
        <v>32</v>
      </c>
      <c r="D1" s="12" t="s">
        <v>33</v>
      </c>
      <c r="E1" s="12" t="s">
        <v>40</v>
      </c>
      <c r="F1" s="12" t="s">
        <v>41</v>
      </c>
      <c r="I1" s="40" t="s">
        <v>69</v>
      </c>
      <c r="J1" s="41" t="s">
        <v>70</v>
      </c>
      <c r="K1" s="41" t="s">
        <v>71</v>
      </c>
      <c r="L1" s="41" t="s">
        <v>72</v>
      </c>
    </row>
    <row r="2" spans="1:12" x14ac:dyDescent="0.2">
      <c r="A2" t="s">
        <v>43</v>
      </c>
      <c r="B2" s="28">
        <v>2022</v>
      </c>
      <c r="C2" s="27">
        <v>70.378123488368033</v>
      </c>
      <c r="D2" s="27">
        <v>40.42992717601004</v>
      </c>
      <c r="E2" s="27">
        <v>42.600420287336988</v>
      </c>
      <c r="F2" s="27">
        <v>69.571352229967189</v>
      </c>
      <c r="I2" s="42" t="s">
        <v>73</v>
      </c>
      <c r="J2" s="43">
        <v>43</v>
      </c>
      <c r="K2" s="43">
        <f>J2*1.1</f>
        <v>47.300000000000004</v>
      </c>
      <c r="L2" s="43">
        <f>J2/K2</f>
        <v>0.90909090909090906</v>
      </c>
    </row>
    <row r="3" spans="1:12" x14ac:dyDescent="0.2">
      <c r="A3" t="s">
        <v>43</v>
      </c>
      <c r="B3" s="28">
        <v>2023</v>
      </c>
      <c r="C3" s="27">
        <v>75.108982992869272</v>
      </c>
      <c r="D3" s="27">
        <v>62.910768080509612</v>
      </c>
      <c r="E3" s="27">
        <v>38.984097602995391</v>
      </c>
      <c r="F3" s="27">
        <v>72.465421891861979</v>
      </c>
      <c r="I3" s="42" t="s">
        <v>74</v>
      </c>
      <c r="J3" s="43">
        <v>71.900000000000006</v>
      </c>
      <c r="K3" s="43">
        <f>J3*1.2</f>
        <v>86.28</v>
      </c>
      <c r="L3" s="43">
        <f t="shared" ref="L3:L5" si="0">J3/K3</f>
        <v>0.83333333333333337</v>
      </c>
    </row>
    <row r="4" spans="1:12" x14ac:dyDescent="0.2">
      <c r="A4" t="s">
        <v>43</v>
      </c>
      <c r="B4" s="28">
        <v>2024</v>
      </c>
      <c r="C4" s="27">
        <v>71.045842620048859</v>
      </c>
      <c r="D4" s="27">
        <v>44.901002751952603</v>
      </c>
      <c r="E4" s="27">
        <v>32.766142708740048</v>
      </c>
      <c r="F4" s="27">
        <v>87.240452681249224</v>
      </c>
      <c r="I4" s="42" t="s">
        <v>75</v>
      </c>
      <c r="J4" s="43">
        <v>53.2</v>
      </c>
      <c r="K4" s="43">
        <f>J4*1.25</f>
        <v>66.5</v>
      </c>
      <c r="L4" s="43">
        <f t="shared" si="0"/>
        <v>0.8</v>
      </c>
    </row>
    <row r="5" spans="1:12" x14ac:dyDescent="0.2">
      <c r="A5" t="s">
        <v>44</v>
      </c>
      <c r="B5" s="28">
        <v>2022</v>
      </c>
      <c r="C5" s="27">
        <v>72.642418594534348</v>
      </c>
      <c r="D5" s="27">
        <v>41.861242508696627</v>
      </c>
      <c r="E5" s="27">
        <v>40.181621716866452</v>
      </c>
      <c r="F5" s="27">
        <v>62.739264076340113</v>
      </c>
      <c r="I5" s="42" t="s">
        <v>76</v>
      </c>
      <c r="J5" s="43">
        <v>74.7</v>
      </c>
      <c r="K5" s="43">
        <f>J5*1.1</f>
        <v>82.170000000000016</v>
      </c>
      <c r="L5" s="43">
        <f t="shared" si="0"/>
        <v>0.90909090909090895</v>
      </c>
    </row>
    <row r="6" spans="1:12" x14ac:dyDescent="0.2">
      <c r="A6" t="s">
        <v>44</v>
      </c>
      <c r="B6" s="28">
        <v>2023</v>
      </c>
      <c r="C6" s="27">
        <v>65.046045884093957</v>
      </c>
      <c r="D6" s="27">
        <v>47.743117874814047</v>
      </c>
      <c r="E6" s="27">
        <v>48.921100133720827</v>
      </c>
      <c r="F6" s="27">
        <v>69.560688119715707</v>
      </c>
    </row>
    <row r="7" spans="1:12" x14ac:dyDescent="0.2">
      <c r="A7" t="s">
        <v>44</v>
      </c>
      <c r="B7" s="28">
        <v>2024</v>
      </c>
      <c r="C7" s="27">
        <v>82.569094699112725</v>
      </c>
      <c r="D7" s="27">
        <v>55.746999601775137</v>
      </c>
      <c r="E7" s="27">
        <v>31.732610930172481</v>
      </c>
      <c r="F7" s="27">
        <v>63.140279116065997</v>
      </c>
    </row>
    <row r="8" spans="1:12" x14ac:dyDescent="0.2">
      <c r="A8" t="s">
        <v>42</v>
      </c>
      <c r="B8" s="28">
        <v>2022</v>
      </c>
      <c r="C8" s="27">
        <v>60.602754835216672</v>
      </c>
      <c r="D8" s="27">
        <v>43.493767914451382</v>
      </c>
      <c r="E8" s="27">
        <v>43.994175367234178</v>
      </c>
      <c r="F8" s="27">
        <v>87.358787525988987</v>
      </c>
    </row>
    <row r="9" spans="1:12" x14ac:dyDescent="0.2">
      <c r="A9" t="s">
        <v>42</v>
      </c>
      <c r="B9" s="28">
        <v>2023</v>
      </c>
      <c r="C9" s="27">
        <v>65.408319440770669</v>
      </c>
      <c r="D9" s="27">
        <v>53.277320377984459</v>
      </c>
      <c r="E9" s="27">
        <v>39.752077508407183</v>
      </c>
      <c r="F9" s="27">
        <v>61.827861651621603</v>
      </c>
    </row>
    <row r="10" spans="1:12" x14ac:dyDescent="0.2">
      <c r="A10" t="s">
        <v>42</v>
      </c>
      <c r="B10" s="28">
        <v>2024</v>
      </c>
      <c r="C10" s="27">
        <v>66.611795416679769</v>
      </c>
      <c r="D10" s="27">
        <v>55.106409445356583</v>
      </c>
      <c r="E10" s="27">
        <v>56.236132523935979</v>
      </c>
      <c r="F10" s="27">
        <v>80.820522423172264</v>
      </c>
    </row>
    <row r="11" spans="1:12" x14ac:dyDescent="0.2">
      <c r="A11" t="s">
        <v>45</v>
      </c>
      <c r="B11" s="28">
        <v>2022</v>
      </c>
      <c r="C11" s="27">
        <v>66.146186062335005</v>
      </c>
      <c r="D11" s="27">
        <v>50.744191495874333</v>
      </c>
      <c r="E11" s="27">
        <v>43.222440092251631</v>
      </c>
      <c r="F11" s="27">
        <v>77.215517939250802</v>
      </c>
    </row>
    <row r="12" spans="1:12" x14ac:dyDescent="0.2">
      <c r="A12" t="s">
        <v>45</v>
      </c>
      <c r="B12" s="28">
        <v>2023</v>
      </c>
      <c r="C12" s="27">
        <v>83.201293755721196</v>
      </c>
      <c r="D12" s="27">
        <v>42.734219183340329</v>
      </c>
      <c r="E12" s="27">
        <v>59.789469113168387</v>
      </c>
      <c r="F12" s="27">
        <v>61.827057992984798</v>
      </c>
    </row>
    <row r="13" spans="1:12" x14ac:dyDescent="0.2">
      <c r="A13" t="s">
        <v>45</v>
      </c>
      <c r="B13" s="28">
        <v>2024</v>
      </c>
      <c r="C13" s="27">
        <v>68.278662229103745</v>
      </c>
      <c r="D13" s="27">
        <v>62.979147245655369</v>
      </c>
      <c r="E13" s="27">
        <v>46.496122418714648</v>
      </c>
      <c r="F13" s="27">
        <v>60.927926441806981</v>
      </c>
    </row>
    <row r="14" spans="1:12" x14ac:dyDescent="0.2">
      <c r="A14" t="s">
        <v>46</v>
      </c>
      <c r="B14" s="28">
        <v>2022</v>
      </c>
      <c r="C14" s="27">
        <v>64.23760229665146</v>
      </c>
      <c r="D14" s="27">
        <v>41.529246310673273</v>
      </c>
      <c r="E14" s="27">
        <v>50.527003291281432</v>
      </c>
      <c r="F14" s="27">
        <v>70.849412845231342</v>
      </c>
    </row>
    <row r="15" spans="1:12" x14ac:dyDescent="0.2">
      <c r="A15" t="s">
        <v>46</v>
      </c>
      <c r="B15" s="28">
        <v>2023</v>
      </c>
      <c r="C15" s="27">
        <v>71.877246821669203</v>
      </c>
      <c r="D15" s="27">
        <v>67.673028509683732</v>
      </c>
      <c r="E15" s="27">
        <v>35.220182385497587</v>
      </c>
      <c r="F15" s="27">
        <v>63.761260477016201</v>
      </c>
    </row>
    <row r="16" spans="1:12" x14ac:dyDescent="0.2">
      <c r="A16" t="s">
        <v>46</v>
      </c>
      <c r="B16" s="28">
        <v>2024</v>
      </c>
      <c r="C16" s="27">
        <v>84.812865504049284</v>
      </c>
      <c r="D16" s="27">
        <v>47.220115442714587</v>
      </c>
      <c r="E16" s="27">
        <v>47.621566394919789</v>
      </c>
      <c r="F16" s="27">
        <v>67.608383125791249</v>
      </c>
    </row>
  </sheetData>
  <autoFilter ref="A1:G51" xr:uid="{00000000-0009-0000-0000-000001000000}">
    <sortState xmlns:xlrd2="http://schemas.microsoft.com/office/spreadsheetml/2017/richdata2" ref="A2:F16">
      <sortCondition ref="B1:B51"/>
    </sortState>
  </autoFilter>
  <sortState xmlns:xlrd2="http://schemas.microsoft.com/office/spreadsheetml/2017/richdata2" ref="A2:F16">
    <sortCondition ref="A1:A1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04FE-D0FC-4844-896E-7873F542CD9D}">
  <dimension ref="A1:W95"/>
  <sheetViews>
    <sheetView workbookViewId="0">
      <selection activeCell="P24" sqref="P24"/>
    </sheetView>
  </sheetViews>
  <sheetFormatPr baseColWidth="10" defaultColWidth="11.5" defaultRowHeight="15" x14ac:dyDescent="0.2"/>
  <cols>
    <col min="1" max="1" width="12.6640625" bestFit="1" customWidth="1"/>
    <col min="2" max="2" width="34.1640625" bestFit="1" customWidth="1"/>
    <col min="3" max="3" width="12.6640625" bestFit="1" customWidth="1"/>
    <col min="4" max="4" width="5.1640625" bestFit="1" customWidth="1"/>
    <col min="5" max="5" width="13.6640625" customWidth="1"/>
    <col min="6" max="6" width="12.83203125" customWidth="1"/>
    <col min="7" max="7" width="12.6640625" customWidth="1"/>
    <col min="8" max="8" width="22.6640625" bestFit="1" customWidth="1"/>
    <col min="9" max="9" width="12.1640625" bestFit="1" customWidth="1"/>
    <col min="10" max="10" width="38.1640625" bestFit="1" customWidth="1"/>
    <col min="11" max="11" width="28.6640625" bestFit="1" customWidth="1"/>
    <col min="12" max="12" width="21.1640625" bestFit="1" customWidth="1"/>
    <col min="13" max="13" width="20.33203125" bestFit="1" customWidth="1"/>
    <col min="14" max="14" width="18.1640625" bestFit="1" customWidth="1"/>
    <col min="15" max="15" width="21.1640625" bestFit="1" customWidth="1"/>
    <col min="16" max="16" width="27.5" bestFit="1" customWidth="1"/>
    <col min="17" max="17" width="12.33203125" customWidth="1"/>
    <col min="18" max="21" width="12.1640625" bestFit="1" customWidth="1"/>
    <col min="22" max="22" width="9" customWidth="1"/>
    <col min="23" max="23" width="10.5" bestFit="1" customWidth="1"/>
    <col min="24" max="24" width="12.1640625" bestFit="1" customWidth="1"/>
    <col min="25" max="25" width="13.6640625" bestFit="1" customWidth="1"/>
    <col min="26" max="26" width="21" bestFit="1" customWidth="1"/>
    <col min="27" max="27" width="13.6640625" bestFit="1" customWidth="1"/>
    <col min="28" max="28" width="21" bestFit="1" customWidth="1"/>
    <col min="29" max="29" width="12.1640625" bestFit="1" customWidth="1"/>
    <col min="30" max="30" width="12.6640625" bestFit="1" customWidth="1"/>
    <col min="31" max="31" width="21" bestFit="1" customWidth="1"/>
    <col min="32" max="32" width="13.6640625" bestFit="1" customWidth="1"/>
    <col min="33" max="33" width="21" bestFit="1" customWidth="1"/>
    <col min="34" max="34" width="12.6640625" bestFit="1" customWidth="1"/>
    <col min="35" max="35" width="21" bestFit="1" customWidth="1"/>
    <col min="36" max="36" width="12.1640625" bestFit="1" customWidth="1"/>
    <col min="37" max="37" width="8" bestFit="1" customWidth="1"/>
    <col min="38" max="39" width="10.5" bestFit="1" customWidth="1"/>
    <col min="40" max="41" width="12.1640625" bestFit="1" customWidth="1"/>
    <col min="42" max="42" width="13.6640625" bestFit="1" customWidth="1"/>
    <col min="43" max="44" width="21" bestFit="1" customWidth="1"/>
    <col min="45" max="45" width="13.6640625" bestFit="1" customWidth="1"/>
    <col min="46" max="47" width="21" bestFit="1" customWidth="1"/>
    <col min="48" max="48" width="13.6640625" bestFit="1" customWidth="1"/>
    <col min="49" max="50" width="21" bestFit="1" customWidth="1"/>
    <col min="51" max="51" width="12.1640625" bestFit="1" customWidth="1"/>
    <col min="52" max="52" width="8" bestFit="1" customWidth="1"/>
    <col min="53" max="55" width="10.5" bestFit="1" customWidth="1"/>
    <col min="56" max="56" width="12.1640625" bestFit="1" customWidth="1"/>
    <col min="57" max="57" width="21" bestFit="1" customWidth="1"/>
    <col min="58" max="58" width="13.6640625" bestFit="1" customWidth="1"/>
    <col min="59" max="61" width="21" bestFit="1" customWidth="1"/>
    <col min="62" max="62" width="13.6640625" bestFit="1" customWidth="1"/>
    <col min="63" max="65" width="21" bestFit="1" customWidth="1"/>
    <col min="66" max="66" width="10.6640625" bestFit="1" customWidth="1"/>
    <col min="67" max="67" width="8" bestFit="1" customWidth="1"/>
    <col min="68" max="71" width="10.5" bestFit="1" customWidth="1"/>
    <col min="72" max="72" width="10" bestFit="1" customWidth="1"/>
  </cols>
  <sheetData>
    <row r="1" spans="1:17" x14ac:dyDescent="0.2">
      <c r="A1" s="37" t="s">
        <v>27</v>
      </c>
      <c r="B1" s="38">
        <v>2022</v>
      </c>
    </row>
    <row r="2" spans="1:17" x14ac:dyDescent="0.2">
      <c r="J2" s="44" t="s">
        <v>69</v>
      </c>
      <c r="K2" s="44" t="s">
        <v>27</v>
      </c>
      <c r="L2" s="44" t="s">
        <v>43</v>
      </c>
      <c r="M2" s="44" t="s">
        <v>44</v>
      </c>
      <c r="N2" s="44" t="s">
        <v>42</v>
      </c>
      <c r="O2" s="44" t="s">
        <v>45</v>
      </c>
      <c r="P2" s="44" t="s">
        <v>46</v>
      </c>
      <c r="Q2" s="44" t="s">
        <v>80</v>
      </c>
    </row>
    <row r="3" spans="1:17" x14ac:dyDescent="0.2">
      <c r="A3" s="37" t="s">
        <v>67</v>
      </c>
      <c r="B3" t="s">
        <v>103</v>
      </c>
      <c r="E3" s="60" t="s">
        <v>26</v>
      </c>
      <c r="F3" s="60"/>
      <c r="J3" s="39" t="s">
        <v>78</v>
      </c>
      <c r="K3" s="39">
        <v>2022</v>
      </c>
      <c r="L3" s="27">
        <v>40.42992717601004</v>
      </c>
      <c r="M3" s="27">
        <v>41.861242508696627</v>
      </c>
      <c r="N3" s="27">
        <v>43.493767914451382</v>
      </c>
      <c r="O3" s="27">
        <v>50.744191495874333</v>
      </c>
      <c r="P3" s="27">
        <v>41.529246310673273</v>
      </c>
      <c r="Q3" s="27">
        <v>43.611675081141129</v>
      </c>
    </row>
    <row r="4" spans="1:17" x14ac:dyDescent="0.2">
      <c r="A4" s="38" t="s">
        <v>43</v>
      </c>
      <c r="B4">
        <v>78.552175931024735</v>
      </c>
      <c r="E4" t="s">
        <v>97</v>
      </c>
      <c r="F4" s="70">
        <f>GETPIVOTDATA("Health_Insurance_Coverage(%)",$B$4,"County",A4)</f>
        <v>78.552175931024735</v>
      </c>
      <c r="J4" s="39" t="s">
        <v>78</v>
      </c>
      <c r="K4" s="39">
        <v>2023</v>
      </c>
      <c r="L4" s="27">
        <v>62.910768080509612</v>
      </c>
      <c r="M4" s="27">
        <v>47.743117874814047</v>
      </c>
      <c r="N4" s="27">
        <v>53.277320377984459</v>
      </c>
      <c r="O4" s="27">
        <v>42.734219183340329</v>
      </c>
      <c r="P4" s="27">
        <v>67.673028509683732</v>
      </c>
      <c r="Q4" s="27">
        <v>54.867690805266434</v>
      </c>
    </row>
    <row r="5" spans="1:17" x14ac:dyDescent="0.2">
      <c r="A5" s="38" t="s">
        <v>44</v>
      </c>
      <c r="B5">
        <v>93.586437816490644</v>
      </c>
      <c r="E5" t="s">
        <v>98</v>
      </c>
      <c r="F5" s="70">
        <f>GETPIVOTDATA("Health_Insurance_Coverage(%)",$B$5,"County",A5)</f>
        <v>93.586437816490644</v>
      </c>
      <c r="J5" s="39" t="s">
        <v>78</v>
      </c>
      <c r="K5" s="39">
        <v>2024</v>
      </c>
      <c r="L5" s="27">
        <v>44.901002751952603</v>
      </c>
      <c r="M5" s="27">
        <v>55.746999601775137</v>
      </c>
      <c r="N5" s="27">
        <v>55.106409445356583</v>
      </c>
      <c r="O5" s="27">
        <v>62.979147245655369</v>
      </c>
      <c r="P5" s="27">
        <v>47.220115442714587</v>
      </c>
      <c r="Q5" s="27">
        <v>53.190734897490856</v>
      </c>
    </row>
    <row r="6" spans="1:17" x14ac:dyDescent="0.2">
      <c r="A6" s="38" t="s">
        <v>42</v>
      </c>
      <c r="B6">
        <v>78.186595416832688</v>
      </c>
      <c r="E6" t="s">
        <v>99</v>
      </c>
      <c r="F6" s="70">
        <f>GETPIVOTDATA("Health_Insurance_Coverage(%)",$B$4,"County",A6)</f>
        <v>78.186595416832688</v>
      </c>
      <c r="J6" s="39" t="s">
        <v>77</v>
      </c>
      <c r="K6" s="39">
        <v>2022</v>
      </c>
      <c r="L6" s="27">
        <v>69.571352229967189</v>
      </c>
      <c r="M6" s="27">
        <v>62.739264076340113</v>
      </c>
      <c r="N6" s="27">
        <v>87.358787525988987</v>
      </c>
      <c r="O6" s="27">
        <v>77.215517939250802</v>
      </c>
      <c r="P6" s="27">
        <v>70.849412845231342</v>
      </c>
      <c r="Q6" s="27">
        <v>73.546866923355694</v>
      </c>
    </row>
    <row r="7" spans="1:17" x14ac:dyDescent="0.2">
      <c r="A7" s="38" t="s">
        <v>45</v>
      </c>
      <c r="B7">
        <v>93.479080829699654</v>
      </c>
      <c r="E7" t="s">
        <v>100</v>
      </c>
      <c r="F7" s="70">
        <f>GETPIVOTDATA("Health_Insurance_Coverage(%)",$B$4,"County",A7)</f>
        <v>93.479080829699654</v>
      </c>
      <c r="J7" s="39" t="s">
        <v>77</v>
      </c>
      <c r="K7" s="39">
        <v>2023</v>
      </c>
      <c r="L7" s="27">
        <v>72.465421891861979</v>
      </c>
      <c r="M7" s="27">
        <v>69.560688119715707</v>
      </c>
      <c r="N7" s="27">
        <v>61.827861651621603</v>
      </c>
      <c r="O7" s="27">
        <v>61.827057992984798</v>
      </c>
      <c r="P7" s="27">
        <v>63.761260477016201</v>
      </c>
      <c r="Q7" s="27">
        <v>65.888458026640052</v>
      </c>
    </row>
    <row r="8" spans="1:17" x14ac:dyDescent="0.2">
      <c r="A8" s="38" t="s">
        <v>46</v>
      </c>
      <c r="B8">
        <v>94.093511907130832</v>
      </c>
      <c r="E8" t="s">
        <v>101</v>
      </c>
      <c r="F8" s="70">
        <f>GETPIVOTDATA("Health_Insurance_Coverage(%)",$B$4,"County",A8)</f>
        <v>94.093511907130832</v>
      </c>
      <c r="J8" s="39" t="s">
        <v>77</v>
      </c>
      <c r="K8" s="39">
        <v>2024</v>
      </c>
      <c r="L8" s="27">
        <v>87.240452681249224</v>
      </c>
      <c r="M8" s="27">
        <v>63.140279116065997</v>
      </c>
      <c r="N8" s="27">
        <v>80.820522423172264</v>
      </c>
      <c r="O8" s="27">
        <v>60.927926441806981</v>
      </c>
      <c r="P8" s="27">
        <v>67.608383125791249</v>
      </c>
      <c r="Q8" s="27">
        <v>71.947512757617147</v>
      </c>
    </row>
    <row r="9" spans="1:17" x14ac:dyDescent="0.2">
      <c r="A9" s="38" t="s">
        <v>104</v>
      </c>
      <c r="B9">
        <v>87.579560380235719</v>
      </c>
      <c r="J9" s="39" t="s">
        <v>79</v>
      </c>
      <c r="K9" s="39">
        <v>2022</v>
      </c>
      <c r="L9" s="27">
        <v>70.378123488368033</v>
      </c>
      <c r="M9" s="27">
        <v>72.642418594534348</v>
      </c>
      <c r="N9" s="27">
        <v>60.602754835216672</v>
      </c>
      <c r="O9" s="27">
        <v>66.146186062335005</v>
      </c>
      <c r="P9" s="27">
        <v>64.23760229665146</v>
      </c>
      <c r="Q9" s="27">
        <v>66.801417055421112</v>
      </c>
    </row>
    <row r="10" spans="1:17" x14ac:dyDescent="0.2">
      <c r="J10" s="39" t="s">
        <v>79</v>
      </c>
      <c r="K10" s="39">
        <v>2023</v>
      </c>
      <c r="L10" s="27">
        <v>75.108982992869272</v>
      </c>
      <c r="M10" s="27">
        <v>65.046045884093957</v>
      </c>
      <c r="N10" s="27">
        <v>65.408319440770669</v>
      </c>
      <c r="O10" s="27">
        <v>83.201293755721196</v>
      </c>
      <c r="P10" s="27">
        <v>71.877246821669203</v>
      </c>
      <c r="Q10" s="27">
        <v>72.128377779024859</v>
      </c>
    </row>
    <row r="11" spans="1:17" x14ac:dyDescent="0.2">
      <c r="J11" s="39" t="s">
        <v>79</v>
      </c>
      <c r="K11" s="39">
        <v>2024</v>
      </c>
      <c r="L11" s="27">
        <v>71.045842620048859</v>
      </c>
      <c r="M11" s="27">
        <v>82.569094699112725</v>
      </c>
      <c r="N11" s="27">
        <v>66.611795416679769</v>
      </c>
      <c r="O11" s="27">
        <v>68.278662229103745</v>
      </c>
      <c r="P11" s="27">
        <v>84.812865504049284</v>
      </c>
      <c r="Q11" s="27">
        <v>74.663652093798873</v>
      </c>
    </row>
    <row r="12" spans="1:17" x14ac:dyDescent="0.2">
      <c r="A12" s="38" t="s">
        <v>97</v>
      </c>
      <c r="B12">
        <f>GETPIVOTDATA("Health_Insurance_Coverage(%)",$B$4,"County",A4)</f>
        <v>78.552175931024735</v>
      </c>
      <c r="J12" s="39" t="s">
        <v>68</v>
      </c>
      <c r="K12" s="39">
        <v>2022</v>
      </c>
      <c r="L12" s="27">
        <v>42.600420287336988</v>
      </c>
      <c r="M12" s="27">
        <v>40.181621716866452</v>
      </c>
      <c r="N12" s="27">
        <v>43.994175367234178</v>
      </c>
      <c r="O12" s="27">
        <v>43.222440092251631</v>
      </c>
      <c r="P12" s="27">
        <v>50.527003291281432</v>
      </c>
      <c r="Q12" s="27">
        <v>44.105132150994137</v>
      </c>
    </row>
    <row r="13" spans="1:17" x14ac:dyDescent="0.2">
      <c r="A13" s="38" t="s">
        <v>98</v>
      </c>
      <c r="B13">
        <f>GETPIVOTDATA("Health_Insurance_Coverage(%)",$B$5,"County",A5)</f>
        <v>93.586437816490644</v>
      </c>
      <c r="J13" s="39" t="s">
        <v>68</v>
      </c>
      <c r="K13" s="39">
        <v>2023</v>
      </c>
      <c r="L13" s="27">
        <v>38.984097602995391</v>
      </c>
      <c r="M13" s="27">
        <v>48.921100133720827</v>
      </c>
      <c r="N13" s="27">
        <v>39.752077508407183</v>
      </c>
      <c r="O13" s="27">
        <v>59.789469113168387</v>
      </c>
      <c r="P13" s="27">
        <v>35.220182385497587</v>
      </c>
      <c r="Q13" s="27">
        <v>44.533385348757875</v>
      </c>
    </row>
    <row r="14" spans="1:17" x14ac:dyDescent="0.2">
      <c r="A14" s="38" t="s">
        <v>99</v>
      </c>
      <c r="B14">
        <f t="shared" ref="B14" si="0">GETPIVOTDATA("Health_Insurance_Coverage(%)",$B$4,"County",A6)</f>
        <v>78.186595416832688</v>
      </c>
      <c r="J14" s="39" t="s">
        <v>68</v>
      </c>
      <c r="K14" s="39">
        <v>2024</v>
      </c>
      <c r="L14" s="27">
        <v>32.766142708740048</v>
      </c>
      <c r="M14" s="27">
        <v>31.732610930172481</v>
      </c>
      <c r="N14" s="27">
        <v>56.236132523935979</v>
      </c>
      <c r="O14" s="27">
        <v>46.496122418714648</v>
      </c>
      <c r="P14" s="27">
        <v>47.621566394919789</v>
      </c>
      <c r="Q14" s="27">
        <v>42.970514995296597</v>
      </c>
    </row>
    <row r="15" spans="1:17" x14ac:dyDescent="0.2">
      <c r="A15" s="38" t="s">
        <v>100</v>
      </c>
      <c r="B15">
        <f>GETPIVOTDATA("Health_Insurance_Coverage(%)",$B$4,"County",A7)</f>
        <v>93.479080829699654</v>
      </c>
      <c r="J15" s="39"/>
      <c r="K15" s="39"/>
    </row>
    <row r="16" spans="1:17" x14ac:dyDescent="0.2">
      <c r="A16" s="38" t="s">
        <v>101</v>
      </c>
      <c r="B16">
        <f t="shared" ref="B16" si="1">GETPIVOTDATA("Health_Insurance_Coverage(%)",$B$4,"County",A8)</f>
        <v>94.093511907130832</v>
      </c>
      <c r="J16" s="39"/>
      <c r="K16" s="39"/>
    </row>
    <row r="17" spans="1:16" x14ac:dyDescent="0.2">
      <c r="J17" s="39"/>
      <c r="K17" s="39"/>
    </row>
    <row r="20" spans="1:16" x14ac:dyDescent="0.2">
      <c r="A20" s="69"/>
    </row>
    <row r="21" spans="1:16" x14ac:dyDescent="0.2">
      <c r="A21" s="39"/>
      <c r="J21" s="79" t="s">
        <v>81</v>
      </c>
      <c r="K21" s="79"/>
      <c r="L21" s="79"/>
      <c r="M21" s="79"/>
      <c r="N21" s="79"/>
      <c r="O21" s="79"/>
    </row>
    <row r="22" spans="1:16" x14ac:dyDescent="0.2">
      <c r="A22" s="69"/>
      <c r="J22" s="45" t="s">
        <v>27</v>
      </c>
      <c r="K22" s="45" t="s">
        <v>73</v>
      </c>
      <c r="L22" s="45" t="s">
        <v>74</v>
      </c>
      <c r="M22" s="45" t="s">
        <v>75</v>
      </c>
      <c r="N22" s="45" t="s">
        <v>82</v>
      </c>
      <c r="O22" s="45" t="s">
        <v>120</v>
      </c>
    </row>
    <row r="23" spans="1:16" x14ac:dyDescent="0.2">
      <c r="A23" s="39"/>
      <c r="J23">
        <v>2022</v>
      </c>
      <c r="K23" s="27">
        <v>0.44109999999999999</v>
      </c>
      <c r="L23" s="27">
        <v>0.73540000000000005</v>
      </c>
      <c r="M23" s="27">
        <v>0.43609999999999999</v>
      </c>
      <c r="N23" s="27">
        <v>0.66800000000000004</v>
      </c>
      <c r="O23" s="27">
        <v>0.87580000000000002</v>
      </c>
    </row>
    <row r="24" spans="1:16" x14ac:dyDescent="0.2">
      <c r="A24" s="69"/>
      <c r="J24">
        <v>2023</v>
      </c>
      <c r="K24" s="27">
        <v>0.44529999999999997</v>
      </c>
      <c r="L24" s="27">
        <v>0.65880000000000005</v>
      </c>
      <c r="M24" s="27">
        <v>0.54869999999999997</v>
      </c>
      <c r="N24" s="27">
        <v>0.72130000000000005</v>
      </c>
      <c r="O24" s="27">
        <v>0.878</v>
      </c>
    </row>
    <row r="25" spans="1:16" x14ac:dyDescent="0.2">
      <c r="A25" s="39"/>
      <c r="J25" s="28">
        <v>2024</v>
      </c>
      <c r="K25" s="27">
        <v>0.42970000000000003</v>
      </c>
      <c r="L25" s="27">
        <v>0.71950000000000003</v>
      </c>
      <c r="M25" s="27">
        <v>0.53190000000000004</v>
      </c>
      <c r="N25" s="27">
        <v>0.74660000000000004</v>
      </c>
      <c r="O25" s="27">
        <v>0.86899999999999999</v>
      </c>
    </row>
    <row r="26" spans="1:16" x14ac:dyDescent="0.2">
      <c r="A26" s="69"/>
    </row>
    <row r="27" spans="1:16" x14ac:dyDescent="0.2">
      <c r="A27" s="39"/>
    </row>
    <row r="28" spans="1:16" x14ac:dyDescent="0.2">
      <c r="A28" s="69"/>
    </row>
    <row r="29" spans="1:16" x14ac:dyDescent="0.2">
      <c r="A29" s="39"/>
      <c r="G29" s="27"/>
      <c r="H29" s="27"/>
      <c r="N29" s="35" t="s">
        <v>26</v>
      </c>
      <c r="O29" s="35" t="s">
        <v>27</v>
      </c>
      <c r="P29" s="35" t="s">
        <v>63</v>
      </c>
    </row>
    <row r="30" spans="1:16" x14ac:dyDescent="0.2">
      <c r="N30" s="34" t="s">
        <v>43</v>
      </c>
      <c r="O30" s="34">
        <v>2022</v>
      </c>
      <c r="P30" s="27">
        <v>40.42992717601004</v>
      </c>
    </row>
    <row r="31" spans="1:16" x14ac:dyDescent="0.2">
      <c r="N31" s="34" t="s">
        <v>44</v>
      </c>
      <c r="O31" s="34">
        <v>2022</v>
      </c>
      <c r="P31" s="27">
        <v>41.861242508696627</v>
      </c>
    </row>
    <row r="32" spans="1:16" x14ac:dyDescent="0.2">
      <c r="N32" s="34" t="s">
        <v>42</v>
      </c>
      <c r="O32" s="34">
        <v>2022</v>
      </c>
      <c r="P32" s="27">
        <v>43.493767914451382</v>
      </c>
    </row>
    <row r="33" spans="14:23" x14ac:dyDescent="0.2">
      <c r="N33" s="34" t="s">
        <v>45</v>
      </c>
      <c r="O33" s="34">
        <v>2022</v>
      </c>
      <c r="P33" s="27">
        <v>50.744191495874333</v>
      </c>
    </row>
    <row r="34" spans="14:23" x14ac:dyDescent="0.2">
      <c r="N34" s="34" t="s">
        <v>46</v>
      </c>
      <c r="O34" s="34">
        <v>2022</v>
      </c>
      <c r="P34" s="27">
        <v>41.529246310673273</v>
      </c>
    </row>
    <row r="35" spans="14:23" x14ac:dyDescent="0.2">
      <c r="N35" s="34" t="s">
        <v>43</v>
      </c>
      <c r="O35" s="34">
        <v>2023</v>
      </c>
      <c r="P35" s="27">
        <v>62.910768080509612</v>
      </c>
    </row>
    <row r="36" spans="14:23" x14ac:dyDescent="0.2">
      <c r="N36" s="34" t="s">
        <v>44</v>
      </c>
      <c r="O36" s="34">
        <v>2023</v>
      </c>
      <c r="P36" s="27">
        <v>47.743117874814047</v>
      </c>
    </row>
    <row r="37" spans="14:23" x14ac:dyDescent="0.2">
      <c r="N37" s="34" t="s">
        <v>42</v>
      </c>
      <c r="O37" s="34">
        <v>2023</v>
      </c>
      <c r="P37" s="27">
        <v>53.277320377984459</v>
      </c>
    </row>
    <row r="38" spans="14:23" x14ac:dyDescent="0.2">
      <c r="N38" s="34" t="s">
        <v>45</v>
      </c>
      <c r="O38" s="34">
        <v>2023</v>
      </c>
      <c r="P38" s="27">
        <v>42.734219183340329</v>
      </c>
    </row>
    <row r="39" spans="14:23" x14ac:dyDescent="0.2">
      <c r="N39" s="34" t="s">
        <v>46</v>
      </c>
      <c r="O39" s="34">
        <v>2023</v>
      </c>
      <c r="P39" s="27">
        <v>67.673028509683732</v>
      </c>
    </row>
    <row r="40" spans="14:23" x14ac:dyDescent="0.2">
      <c r="N40" s="34" t="s">
        <v>43</v>
      </c>
      <c r="O40" s="34">
        <v>2024</v>
      </c>
      <c r="P40" s="27">
        <v>44.901002751952603</v>
      </c>
    </row>
    <row r="41" spans="14:23" x14ac:dyDescent="0.2">
      <c r="N41" s="34" t="s">
        <v>44</v>
      </c>
      <c r="O41" s="34">
        <v>2024</v>
      </c>
      <c r="P41" s="27">
        <v>55.746999601775137</v>
      </c>
    </row>
    <row r="42" spans="14:23" x14ac:dyDescent="0.2">
      <c r="N42" s="34" t="s">
        <v>42</v>
      </c>
      <c r="O42" s="34">
        <v>2024</v>
      </c>
      <c r="P42" s="27">
        <v>55.106409445356583</v>
      </c>
    </row>
    <row r="43" spans="14:23" x14ac:dyDescent="0.2">
      <c r="N43" s="34" t="s">
        <v>45</v>
      </c>
      <c r="O43" s="34">
        <v>2024</v>
      </c>
      <c r="P43" s="27">
        <v>62.979147245655369</v>
      </c>
    </row>
    <row r="44" spans="14:23" x14ac:dyDescent="0.2">
      <c r="N44" s="34" t="s">
        <v>46</v>
      </c>
      <c r="O44" s="34">
        <v>2024</v>
      </c>
      <c r="P44" s="27">
        <v>47.220115442714587</v>
      </c>
    </row>
    <row r="46" spans="14:23" x14ac:dyDescent="0.2">
      <c r="N46" s="48" t="s">
        <v>26</v>
      </c>
      <c r="O46" s="48" t="s">
        <v>27</v>
      </c>
      <c r="P46" s="48" t="s">
        <v>85</v>
      </c>
    </row>
    <row r="47" spans="14:23" x14ac:dyDescent="0.2">
      <c r="N47" s="34" t="s">
        <v>43</v>
      </c>
      <c r="O47" s="34">
        <v>2022</v>
      </c>
      <c r="P47" s="27">
        <v>42.600420287336988</v>
      </c>
      <c r="S47" s="46" t="s">
        <v>43</v>
      </c>
      <c r="T47" s="47" t="s">
        <v>44</v>
      </c>
      <c r="U47" s="47" t="s">
        <v>42</v>
      </c>
      <c r="V47" s="47" t="s">
        <v>45</v>
      </c>
      <c r="W47" s="47" t="s">
        <v>46</v>
      </c>
    </row>
    <row r="48" spans="14:23" x14ac:dyDescent="0.2">
      <c r="N48" s="34" t="s">
        <v>44</v>
      </c>
      <c r="O48" s="34">
        <v>2022</v>
      </c>
      <c r="P48" s="27">
        <v>38.984097602995391</v>
      </c>
      <c r="R48">
        <v>2022</v>
      </c>
      <c r="S48" s="33">
        <v>0.42599999999999999</v>
      </c>
      <c r="T48" s="33">
        <v>0.38979999999999998</v>
      </c>
      <c r="U48" s="33">
        <v>0.32769999999999999</v>
      </c>
      <c r="V48" s="33">
        <v>0.40179999999999999</v>
      </c>
      <c r="W48" s="33">
        <v>0.48920000000000002</v>
      </c>
    </row>
    <row r="49" spans="14:23" x14ac:dyDescent="0.2">
      <c r="N49" s="34" t="s">
        <v>42</v>
      </c>
      <c r="O49" s="34">
        <v>2022</v>
      </c>
      <c r="P49" s="27">
        <v>32.766142708740048</v>
      </c>
      <c r="R49">
        <v>2023</v>
      </c>
      <c r="S49" s="33">
        <v>0.31730000000000003</v>
      </c>
      <c r="T49" s="33">
        <v>0.43990000000000001</v>
      </c>
      <c r="U49" s="33">
        <v>0.39750000000000002</v>
      </c>
      <c r="V49" s="33">
        <v>0.56240000000000001</v>
      </c>
      <c r="W49" s="33">
        <v>0.43219999999999997</v>
      </c>
    </row>
    <row r="50" spans="14:23" x14ac:dyDescent="0.2">
      <c r="N50" s="34" t="s">
        <v>45</v>
      </c>
      <c r="O50" s="34">
        <v>2022</v>
      </c>
      <c r="P50" s="27">
        <v>40.181621716866452</v>
      </c>
      <c r="R50">
        <v>2024</v>
      </c>
      <c r="S50" s="33">
        <v>0.59789999999999999</v>
      </c>
      <c r="T50" s="33">
        <v>0.46500000000000002</v>
      </c>
      <c r="U50" s="33">
        <v>0.50529999999999997</v>
      </c>
      <c r="V50" s="33">
        <v>0.35220000000000001</v>
      </c>
      <c r="W50" s="33">
        <v>0.47620000000000001</v>
      </c>
    </row>
    <row r="51" spans="14:23" x14ac:dyDescent="0.2">
      <c r="N51" s="34" t="s">
        <v>46</v>
      </c>
      <c r="O51" s="34">
        <v>2022</v>
      </c>
      <c r="P51" s="27">
        <v>48.921100133720827</v>
      </c>
    </row>
    <row r="52" spans="14:23" x14ac:dyDescent="0.2">
      <c r="N52" s="34" t="s">
        <v>43</v>
      </c>
      <c r="O52" s="34">
        <v>2023</v>
      </c>
      <c r="P52" s="27">
        <v>31.732610930172481</v>
      </c>
    </row>
    <row r="53" spans="14:23" x14ac:dyDescent="0.2">
      <c r="N53" s="34" t="s">
        <v>44</v>
      </c>
      <c r="O53" s="34">
        <v>2023</v>
      </c>
      <c r="P53" s="27">
        <v>43.994175367234178</v>
      </c>
    </row>
    <row r="54" spans="14:23" x14ac:dyDescent="0.2">
      <c r="N54" s="34" t="s">
        <v>42</v>
      </c>
      <c r="O54" s="34">
        <v>2023</v>
      </c>
      <c r="P54" s="27">
        <v>39.752077508407183</v>
      </c>
    </row>
    <row r="55" spans="14:23" x14ac:dyDescent="0.2">
      <c r="N55" s="34" t="s">
        <v>45</v>
      </c>
      <c r="O55" s="34">
        <v>2023</v>
      </c>
      <c r="P55" s="27">
        <v>56.236132523935979</v>
      </c>
    </row>
    <row r="56" spans="14:23" x14ac:dyDescent="0.2">
      <c r="N56" s="34" t="s">
        <v>46</v>
      </c>
      <c r="O56" s="34">
        <v>2023</v>
      </c>
      <c r="P56" s="27">
        <v>43.222440092251631</v>
      </c>
    </row>
    <row r="57" spans="14:23" x14ac:dyDescent="0.2">
      <c r="N57" s="34" t="s">
        <v>43</v>
      </c>
      <c r="O57" s="34">
        <v>2024</v>
      </c>
      <c r="P57" s="27">
        <v>59.789469113168387</v>
      </c>
    </row>
    <row r="58" spans="14:23" x14ac:dyDescent="0.2">
      <c r="N58" s="34" t="s">
        <v>44</v>
      </c>
      <c r="O58" s="34">
        <v>2024</v>
      </c>
      <c r="P58" s="27">
        <v>46.496122418714648</v>
      </c>
    </row>
    <row r="59" spans="14:23" x14ac:dyDescent="0.2">
      <c r="N59" s="34" t="s">
        <v>42</v>
      </c>
      <c r="O59" s="34">
        <v>2024</v>
      </c>
      <c r="P59" s="27">
        <v>50.527003291281432</v>
      </c>
    </row>
    <row r="60" spans="14:23" x14ac:dyDescent="0.2">
      <c r="N60" s="34" t="s">
        <v>45</v>
      </c>
      <c r="O60" s="34">
        <v>2024</v>
      </c>
      <c r="P60" s="27">
        <v>35.220182385497587</v>
      </c>
    </row>
    <row r="61" spans="14:23" x14ac:dyDescent="0.2">
      <c r="N61" s="34" t="s">
        <v>46</v>
      </c>
      <c r="O61" s="34">
        <v>2024</v>
      </c>
      <c r="P61" s="27">
        <v>47.621566394919789</v>
      </c>
    </row>
    <row r="63" spans="14:23" x14ac:dyDescent="0.2">
      <c r="N63" s="49" t="s">
        <v>26</v>
      </c>
      <c r="O63" s="49" t="s">
        <v>27</v>
      </c>
      <c r="P63" s="49" t="s">
        <v>84</v>
      </c>
    </row>
    <row r="64" spans="14:23" x14ac:dyDescent="0.2">
      <c r="N64" s="34" t="s">
        <v>43</v>
      </c>
      <c r="O64" s="34">
        <v>2022</v>
      </c>
      <c r="P64" s="27">
        <v>40.42992717601004</v>
      </c>
      <c r="S64" s="51" t="s">
        <v>43</v>
      </c>
      <c r="T64" s="50" t="s">
        <v>44</v>
      </c>
      <c r="U64" s="50" t="s">
        <v>42</v>
      </c>
      <c r="V64" s="50" t="s">
        <v>45</v>
      </c>
      <c r="W64" s="50" t="s">
        <v>46</v>
      </c>
    </row>
    <row r="65" spans="14:23" x14ac:dyDescent="0.2">
      <c r="N65" s="34" t="s">
        <v>44</v>
      </c>
      <c r="O65" s="34">
        <v>2022</v>
      </c>
      <c r="P65" s="27">
        <v>41.861242508696627</v>
      </c>
      <c r="R65">
        <v>2022</v>
      </c>
      <c r="S65" s="33">
        <v>0.40429999999999999</v>
      </c>
      <c r="T65" s="33">
        <v>0.41860000000000003</v>
      </c>
      <c r="U65" s="33">
        <v>0.43490000000000001</v>
      </c>
      <c r="V65" s="33">
        <v>0.50739999999999996</v>
      </c>
      <c r="W65" s="33">
        <v>0.4153</v>
      </c>
    </row>
    <row r="66" spans="14:23" x14ac:dyDescent="0.2">
      <c r="N66" s="34" t="s">
        <v>42</v>
      </c>
      <c r="O66" s="34">
        <v>2022</v>
      </c>
      <c r="P66" s="27">
        <v>43.493767914451382</v>
      </c>
      <c r="R66">
        <v>2023</v>
      </c>
      <c r="S66" s="33">
        <v>0.62909999999999999</v>
      </c>
      <c r="T66" s="33">
        <v>0.47739999999999999</v>
      </c>
      <c r="U66" s="33">
        <v>0.53280000000000005</v>
      </c>
      <c r="V66" s="33">
        <v>0.42730000000000001</v>
      </c>
      <c r="W66" s="33">
        <v>0.67669999999999997</v>
      </c>
    </row>
    <row r="67" spans="14:23" x14ac:dyDescent="0.2">
      <c r="N67" s="34" t="s">
        <v>45</v>
      </c>
      <c r="O67" s="34">
        <v>2022</v>
      </c>
      <c r="P67" s="27">
        <v>50.744191495874333</v>
      </c>
      <c r="R67">
        <v>2024</v>
      </c>
      <c r="S67" s="33">
        <v>0.44900000000000001</v>
      </c>
      <c r="T67" s="33">
        <v>0.5575</v>
      </c>
      <c r="U67" s="33">
        <v>0.55110000000000003</v>
      </c>
      <c r="V67" s="33">
        <v>0.62980000000000003</v>
      </c>
      <c r="W67" s="33">
        <v>0.47220000000000001</v>
      </c>
    </row>
    <row r="68" spans="14:23" x14ac:dyDescent="0.2">
      <c r="N68" s="34" t="s">
        <v>46</v>
      </c>
      <c r="O68" s="34">
        <v>2022</v>
      </c>
      <c r="P68" s="27">
        <v>41.529246310673273</v>
      </c>
    </row>
    <row r="69" spans="14:23" x14ac:dyDescent="0.2">
      <c r="N69" s="34" t="s">
        <v>43</v>
      </c>
      <c r="O69" s="34">
        <v>2023</v>
      </c>
      <c r="P69" s="27">
        <v>62.910768080509612</v>
      </c>
    </row>
    <row r="70" spans="14:23" x14ac:dyDescent="0.2">
      <c r="N70" s="34" t="s">
        <v>44</v>
      </c>
      <c r="O70" s="34">
        <v>2023</v>
      </c>
      <c r="P70" s="27">
        <v>47.743117874814047</v>
      </c>
    </row>
    <row r="71" spans="14:23" x14ac:dyDescent="0.2">
      <c r="N71" s="34" t="s">
        <v>42</v>
      </c>
      <c r="O71" s="34">
        <v>2023</v>
      </c>
      <c r="P71" s="27">
        <v>53.277320377984459</v>
      </c>
    </row>
    <row r="72" spans="14:23" x14ac:dyDescent="0.2">
      <c r="N72" s="34" t="s">
        <v>45</v>
      </c>
      <c r="O72" s="34">
        <v>2023</v>
      </c>
      <c r="P72" s="27">
        <v>42.734219183340329</v>
      </c>
    </row>
    <row r="73" spans="14:23" x14ac:dyDescent="0.2">
      <c r="N73" s="34" t="s">
        <v>46</v>
      </c>
      <c r="O73" s="34">
        <v>2023</v>
      </c>
      <c r="P73" s="27">
        <v>67.673028509683732</v>
      </c>
    </row>
    <row r="74" spans="14:23" x14ac:dyDescent="0.2">
      <c r="N74" s="34" t="s">
        <v>43</v>
      </c>
      <c r="O74" s="34">
        <v>2024</v>
      </c>
      <c r="P74" s="27">
        <v>44.901002751952603</v>
      </c>
    </row>
    <row r="75" spans="14:23" x14ac:dyDescent="0.2">
      <c r="N75" s="34" t="s">
        <v>44</v>
      </c>
      <c r="O75" s="34">
        <v>2024</v>
      </c>
      <c r="P75" s="27">
        <v>55.746999601775137</v>
      </c>
    </row>
    <row r="76" spans="14:23" x14ac:dyDescent="0.2">
      <c r="N76" s="34" t="s">
        <v>42</v>
      </c>
      <c r="O76" s="34">
        <v>2024</v>
      </c>
      <c r="P76" s="27">
        <v>55.106409445356583</v>
      </c>
    </row>
    <row r="77" spans="14:23" x14ac:dyDescent="0.2">
      <c r="N77" s="34" t="s">
        <v>45</v>
      </c>
      <c r="O77" s="34">
        <v>2024</v>
      </c>
      <c r="P77" s="27">
        <v>62.979147245655369</v>
      </c>
    </row>
    <row r="78" spans="14:23" x14ac:dyDescent="0.2">
      <c r="N78" s="34" t="s">
        <v>46</v>
      </c>
      <c r="O78" s="34">
        <v>2024</v>
      </c>
      <c r="P78" s="27">
        <v>47.220115442714587</v>
      </c>
    </row>
    <row r="80" spans="14:23" x14ac:dyDescent="0.2">
      <c r="N80" s="52" t="s">
        <v>26</v>
      </c>
      <c r="O80" s="52" t="s">
        <v>27</v>
      </c>
      <c r="P80" s="52" t="s">
        <v>83</v>
      </c>
    </row>
    <row r="81" spans="14:23" x14ac:dyDescent="0.2">
      <c r="N81" s="34" t="s">
        <v>43</v>
      </c>
      <c r="O81" s="34">
        <v>2022</v>
      </c>
      <c r="P81" s="27">
        <v>70.378123488368033</v>
      </c>
      <c r="S81" s="45" t="s">
        <v>43</v>
      </c>
      <c r="T81" s="53" t="s">
        <v>44</v>
      </c>
      <c r="U81" s="53" t="s">
        <v>42</v>
      </c>
      <c r="V81" s="53" t="s">
        <v>45</v>
      </c>
      <c r="W81" s="53" t="s">
        <v>46</v>
      </c>
    </row>
    <row r="82" spans="14:23" x14ac:dyDescent="0.2">
      <c r="N82" s="34" t="s">
        <v>44</v>
      </c>
      <c r="O82" s="34">
        <v>2022</v>
      </c>
      <c r="P82" s="27">
        <v>72.642418594534348</v>
      </c>
      <c r="R82">
        <v>2022</v>
      </c>
      <c r="S82" s="33">
        <v>0.70379999999999998</v>
      </c>
      <c r="T82" s="33">
        <v>0.72640000000000005</v>
      </c>
      <c r="U82" s="33">
        <v>0.60599999999999998</v>
      </c>
      <c r="V82" s="33">
        <v>0.66149999999999998</v>
      </c>
      <c r="W82" s="33">
        <v>0.64239999999999997</v>
      </c>
    </row>
    <row r="83" spans="14:23" x14ac:dyDescent="0.2">
      <c r="N83" s="34" t="s">
        <v>42</v>
      </c>
      <c r="O83" s="34">
        <v>2022</v>
      </c>
      <c r="P83" s="27">
        <v>60.602754835216672</v>
      </c>
      <c r="R83">
        <v>2023</v>
      </c>
      <c r="S83" s="33">
        <v>0.75109999999999999</v>
      </c>
      <c r="T83" s="33">
        <v>0.65049999999999997</v>
      </c>
      <c r="U83" s="33">
        <v>0.65410000000000001</v>
      </c>
      <c r="V83" s="33">
        <v>0.83199999999999996</v>
      </c>
      <c r="W83" s="33">
        <v>0.71879999999999999</v>
      </c>
    </row>
    <row r="84" spans="14:23" x14ac:dyDescent="0.2">
      <c r="N84" s="34" t="s">
        <v>45</v>
      </c>
      <c r="O84" s="34">
        <v>2022</v>
      </c>
      <c r="P84" s="27">
        <v>66.146186062335005</v>
      </c>
      <c r="R84">
        <v>2024</v>
      </c>
      <c r="S84" s="33">
        <v>0.71050000000000002</v>
      </c>
      <c r="T84" s="33">
        <v>0.82569999999999999</v>
      </c>
      <c r="U84" s="33">
        <v>0.66610000000000003</v>
      </c>
      <c r="V84" s="33">
        <v>0.68279999999999996</v>
      </c>
      <c r="W84" s="33">
        <v>0.84809999999999997</v>
      </c>
    </row>
    <row r="85" spans="14:23" x14ac:dyDescent="0.2">
      <c r="N85" s="34" t="s">
        <v>46</v>
      </c>
      <c r="O85" s="34">
        <v>2022</v>
      </c>
      <c r="P85" s="27">
        <v>64.23760229665146</v>
      </c>
    </row>
    <row r="86" spans="14:23" x14ac:dyDescent="0.2">
      <c r="N86" s="34" t="s">
        <v>43</v>
      </c>
      <c r="O86" s="34">
        <v>2023</v>
      </c>
      <c r="P86" s="27">
        <v>75.108982992869272</v>
      </c>
    </row>
    <row r="87" spans="14:23" x14ac:dyDescent="0.2">
      <c r="N87" s="34" t="s">
        <v>44</v>
      </c>
      <c r="O87" s="34">
        <v>2023</v>
      </c>
      <c r="P87" s="27">
        <v>65.046045884093957</v>
      </c>
    </row>
    <row r="88" spans="14:23" x14ac:dyDescent="0.2">
      <c r="N88" s="34" t="s">
        <v>42</v>
      </c>
      <c r="O88" s="34">
        <v>2023</v>
      </c>
      <c r="P88" s="27">
        <v>65.408319440770669</v>
      </c>
    </row>
    <row r="89" spans="14:23" x14ac:dyDescent="0.2">
      <c r="N89" s="34" t="s">
        <v>45</v>
      </c>
      <c r="O89" s="34">
        <v>2023</v>
      </c>
      <c r="P89" s="27">
        <v>83.201293755721196</v>
      </c>
    </row>
    <row r="90" spans="14:23" x14ac:dyDescent="0.2">
      <c r="N90" s="34" t="s">
        <v>46</v>
      </c>
      <c r="O90" s="34">
        <v>2023</v>
      </c>
      <c r="P90" s="27">
        <v>71.877246821669203</v>
      </c>
    </row>
    <row r="91" spans="14:23" x14ac:dyDescent="0.2">
      <c r="N91" s="34" t="s">
        <v>43</v>
      </c>
      <c r="O91" s="34">
        <v>2024</v>
      </c>
      <c r="P91" s="27">
        <v>71.045842620048859</v>
      </c>
    </row>
    <row r="92" spans="14:23" x14ac:dyDescent="0.2">
      <c r="N92" s="34" t="s">
        <v>44</v>
      </c>
      <c r="O92" s="34">
        <v>2024</v>
      </c>
      <c r="P92" s="27">
        <v>82.569094699112725</v>
      </c>
    </row>
    <row r="93" spans="14:23" x14ac:dyDescent="0.2">
      <c r="N93" s="34" t="s">
        <v>42</v>
      </c>
      <c r="O93" s="34">
        <v>2024</v>
      </c>
      <c r="P93" s="27">
        <v>66.611795416679769</v>
      </c>
    </row>
    <row r="94" spans="14:23" x14ac:dyDescent="0.2">
      <c r="N94" s="34" t="s">
        <v>45</v>
      </c>
      <c r="O94" s="34">
        <v>2024</v>
      </c>
      <c r="P94" s="27">
        <v>68.278662229103745</v>
      </c>
    </row>
    <row r="95" spans="14:23" x14ac:dyDescent="0.2">
      <c r="N95" s="34" t="s">
        <v>46</v>
      </c>
      <c r="O95" s="34">
        <v>2024</v>
      </c>
      <c r="P95" s="27">
        <v>84.812865504049284</v>
      </c>
    </row>
  </sheetData>
  <sortState xmlns:xlrd2="http://schemas.microsoft.com/office/spreadsheetml/2017/richdata2" ref="J3:Q14">
    <sortCondition ref="J3:J14"/>
  </sortState>
  <mergeCells count="1">
    <mergeCell ref="J21:O2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BCF02-725E-4204-AD7A-BB1777BC5313}">
  <sheetPr filterMode="1"/>
  <dimension ref="A1:G601"/>
  <sheetViews>
    <sheetView topLeftCell="A477" workbookViewId="0">
      <selection activeCell="F514" sqref="F514"/>
    </sheetView>
  </sheetViews>
  <sheetFormatPr baseColWidth="10" defaultColWidth="8.83203125" defaultRowHeight="15" x14ac:dyDescent="0.2"/>
  <cols>
    <col min="1" max="7" width="17.6640625" customWidth="1"/>
  </cols>
  <sheetData>
    <row r="1" spans="1:7" x14ac:dyDescent="0.2">
      <c r="A1" s="12" t="s">
        <v>121</v>
      </c>
      <c r="B1" s="12" t="s">
        <v>122</v>
      </c>
      <c r="C1" s="12" t="s">
        <v>123</v>
      </c>
      <c r="D1" s="75" t="s">
        <v>124</v>
      </c>
      <c r="E1" s="12" t="s">
        <v>125</v>
      </c>
      <c r="F1" s="12" t="s">
        <v>126</v>
      </c>
      <c r="G1" s="12" t="s">
        <v>127</v>
      </c>
    </row>
    <row r="2" spans="1:7" hidden="1" x14ac:dyDescent="0.2">
      <c r="A2" t="s">
        <v>128</v>
      </c>
      <c r="B2" t="s">
        <v>129</v>
      </c>
      <c r="C2" t="s">
        <v>130</v>
      </c>
      <c r="D2" s="70">
        <v>68.835464872001054</v>
      </c>
      <c r="E2" s="74">
        <v>44762</v>
      </c>
      <c r="F2" t="s">
        <v>131</v>
      </c>
      <c r="G2" t="s">
        <v>44</v>
      </c>
    </row>
    <row r="3" spans="1:7" hidden="1" x14ac:dyDescent="0.2">
      <c r="A3" t="s">
        <v>132</v>
      </c>
      <c r="B3" t="s">
        <v>133</v>
      </c>
      <c r="C3" t="s">
        <v>134</v>
      </c>
      <c r="D3" s="70">
        <v>96.841113534193539</v>
      </c>
      <c r="E3" s="74">
        <v>44643</v>
      </c>
      <c r="F3" t="s">
        <v>135</v>
      </c>
      <c r="G3" t="s">
        <v>42</v>
      </c>
    </row>
    <row r="4" spans="1:7" hidden="1" x14ac:dyDescent="0.2">
      <c r="A4" t="s">
        <v>136</v>
      </c>
      <c r="B4" t="s">
        <v>137</v>
      </c>
      <c r="C4" t="s">
        <v>130</v>
      </c>
      <c r="D4" s="70">
        <v>84.02326371418981</v>
      </c>
      <c r="E4" s="74">
        <v>44685</v>
      </c>
      <c r="F4" t="s">
        <v>131</v>
      </c>
      <c r="G4" t="s">
        <v>43</v>
      </c>
    </row>
    <row r="5" spans="1:7" hidden="1" x14ac:dyDescent="0.2">
      <c r="A5" t="s">
        <v>138</v>
      </c>
      <c r="B5" t="s">
        <v>137</v>
      </c>
      <c r="C5" t="s">
        <v>130</v>
      </c>
      <c r="D5" s="70">
        <v>79.252989530516615</v>
      </c>
      <c r="E5" s="74">
        <v>44735</v>
      </c>
      <c r="F5" t="s">
        <v>135</v>
      </c>
      <c r="G5" t="s">
        <v>46</v>
      </c>
    </row>
    <row r="6" spans="1:7" hidden="1" x14ac:dyDescent="0.2">
      <c r="A6" t="s">
        <v>139</v>
      </c>
      <c r="B6" t="s">
        <v>129</v>
      </c>
      <c r="C6" t="s">
        <v>140</v>
      </c>
      <c r="D6" s="70">
        <v>75.10387302321125</v>
      </c>
      <c r="E6" s="74">
        <v>44629</v>
      </c>
      <c r="F6" t="s">
        <v>141</v>
      </c>
      <c r="G6" t="s">
        <v>42</v>
      </c>
    </row>
    <row r="7" spans="1:7" hidden="1" x14ac:dyDescent="0.2">
      <c r="A7" t="s">
        <v>142</v>
      </c>
      <c r="B7" t="s">
        <v>133</v>
      </c>
      <c r="C7" t="s">
        <v>134</v>
      </c>
      <c r="D7" s="70">
        <v>60.072743520589739</v>
      </c>
      <c r="E7" s="74">
        <v>44608</v>
      </c>
      <c r="F7" t="s">
        <v>135</v>
      </c>
      <c r="G7" t="s">
        <v>42</v>
      </c>
    </row>
    <row r="8" spans="1:7" hidden="1" x14ac:dyDescent="0.2">
      <c r="A8" t="s">
        <v>143</v>
      </c>
      <c r="B8" t="s">
        <v>129</v>
      </c>
      <c r="C8" t="s">
        <v>130</v>
      </c>
      <c r="D8" s="70">
        <v>48.965914223582693</v>
      </c>
      <c r="E8" s="74">
        <v>44816</v>
      </c>
      <c r="F8" t="s">
        <v>141</v>
      </c>
      <c r="G8" t="s">
        <v>43</v>
      </c>
    </row>
    <row r="9" spans="1:7" hidden="1" x14ac:dyDescent="0.2">
      <c r="A9" t="s">
        <v>144</v>
      </c>
      <c r="B9" t="s">
        <v>129</v>
      </c>
      <c r="C9" t="s">
        <v>134</v>
      </c>
      <c r="D9" s="70">
        <v>71.5166099649052</v>
      </c>
      <c r="E9" s="74">
        <v>44775</v>
      </c>
      <c r="F9" t="s">
        <v>131</v>
      </c>
      <c r="G9" t="s">
        <v>46</v>
      </c>
    </row>
    <row r="10" spans="1:7" hidden="1" x14ac:dyDescent="0.2">
      <c r="A10" t="s">
        <v>145</v>
      </c>
      <c r="B10" t="s">
        <v>137</v>
      </c>
      <c r="C10" t="s">
        <v>134</v>
      </c>
      <c r="D10" s="70">
        <v>87.561481430960171</v>
      </c>
      <c r="E10" s="74">
        <v>44591</v>
      </c>
      <c r="F10" t="s">
        <v>135</v>
      </c>
      <c r="G10" t="s">
        <v>45</v>
      </c>
    </row>
    <row r="11" spans="1:7" hidden="1" x14ac:dyDescent="0.2">
      <c r="A11" t="s">
        <v>146</v>
      </c>
      <c r="B11" t="s">
        <v>133</v>
      </c>
      <c r="C11" t="s">
        <v>140</v>
      </c>
      <c r="D11" s="70">
        <v>86.785206980793305</v>
      </c>
      <c r="E11" s="74">
        <v>44841</v>
      </c>
      <c r="F11" t="s">
        <v>131</v>
      </c>
      <c r="G11" t="s">
        <v>46</v>
      </c>
    </row>
    <row r="12" spans="1:7" hidden="1" x14ac:dyDescent="0.2">
      <c r="A12" t="s">
        <v>147</v>
      </c>
      <c r="B12" t="s">
        <v>133</v>
      </c>
      <c r="C12" t="s">
        <v>134</v>
      </c>
      <c r="D12" s="70">
        <v>95.865613900071281</v>
      </c>
      <c r="E12" s="74">
        <v>44797</v>
      </c>
      <c r="F12" t="s">
        <v>135</v>
      </c>
      <c r="G12" t="s">
        <v>44</v>
      </c>
    </row>
    <row r="13" spans="1:7" hidden="1" x14ac:dyDescent="0.2">
      <c r="A13" t="s">
        <v>148</v>
      </c>
      <c r="B13" t="s">
        <v>133</v>
      </c>
      <c r="C13" t="s">
        <v>134</v>
      </c>
      <c r="D13" s="70">
        <v>49.335372721120621</v>
      </c>
      <c r="E13" s="74">
        <v>44808</v>
      </c>
      <c r="F13" t="s">
        <v>141</v>
      </c>
      <c r="G13" t="s">
        <v>42</v>
      </c>
    </row>
    <row r="14" spans="1:7" hidden="1" x14ac:dyDescent="0.2">
      <c r="A14" t="s">
        <v>149</v>
      </c>
      <c r="B14" t="s">
        <v>133</v>
      </c>
      <c r="C14" t="s">
        <v>130</v>
      </c>
      <c r="D14" s="70">
        <v>50.335893221786783</v>
      </c>
      <c r="E14" s="74">
        <v>44586</v>
      </c>
      <c r="F14" t="s">
        <v>141</v>
      </c>
      <c r="G14" t="s">
        <v>44</v>
      </c>
    </row>
    <row r="15" spans="1:7" hidden="1" x14ac:dyDescent="0.2">
      <c r="A15" t="s">
        <v>150</v>
      </c>
      <c r="B15" t="s">
        <v>129</v>
      </c>
      <c r="C15" t="s">
        <v>140</v>
      </c>
      <c r="D15" s="70">
        <v>90.533573325878606</v>
      </c>
      <c r="E15" s="74">
        <v>44634</v>
      </c>
      <c r="F15" t="s">
        <v>135</v>
      </c>
      <c r="G15" t="s">
        <v>45</v>
      </c>
    </row>
    <row r="16" spans="1:7" hidden="1" x14ac:dyDescent="0.2">
      <c r="A16" t="s">
        <v>151</v>
      </c>
      <c r="B16" t="s">
        <v>129</v>
      </c>
      <c r="C16" t="s">
        <v>134</v>
      </c>
      <c r="D16" s="70">
        <v>90.61131160166498</v>
      </c>
      <c r="E16" s="74">
        <v>44766</v>
      </c>
      <c r="F16" t="s">
        <v>141</v>
      </c>
      <c r="G16" t="s">
        <v>44</v>
      </c>
    </row>
    <row r="17" spans="1:7" hidden="1" x14ac:dyDescent="0.2">
      <c r="A17" t="s">
        <v>152</v>
      </c>
      <c r="B17" t="s">
        <v>137</v>
      </c>
      <c r="C17" t="s">
        <v>130</v>
      </c>
      <c r="D17" s="70">
        <v>70.17061125374012</v>
      </c>
      <c r="E17" s="74">
        <v>44874</v>
      </c>
      <c r="F17" t="s">
        <v>131</v>
      </c>
      <c r="G17" t="s">
        <v>46</v>
      </c>
    </row>
    <row r="18" spans="1:7" hidden="1" x14ac:dyDescent="0.2">
      <c r="A18" t="s">
        <v>153</v>
      </c>
      <c r="B18" t="s">
        <v>129</v>
      </c>
      <c r="C18" t="s">
        <v>140</v>
      </c>
      <c r="D18" s="70">
        <v>63.664278855731148</v>
      </c>
      <c r="E18" s="74">
        <v>44654</v>
      </c>
      <c r="F18" t="s">
        <v>131</v>
      </c>
      <c r="G18" t="s">
        <v>44</v>
      </c>
    </row>
    <row r="19" spans="1:7" hidden="1" x14ac:dyDescent="0.2">
      <c r="A19" t="s">
        <v>154</v>
      </c>
      <c r="B19" t="s">
        <v>129</v>
      </c>
      <c r="C19" t="s">
        <v>140</v>
      </c>
      <c r="D19" s="70">
        <v>65.735919517258338</v>
      </c>
      <c r="E19" s="74">
        <v>44687</v>
      </c>
      <c r="F19" t="s">
        <v>155</v>
      </c>
      <c r="G19" t="s">
        <v>45</v>
      </c>
    </row>
    <row r="20" spans="1:7" hidden="1" x14ac:dyDescent="0.2">
      <c r="A20" t="s">
        <v>156</v>
      </c>
      <c r="B20" t="s">
        <v>137</v>
      </c>
      <c r="C20" t="s">
        <v>130</v>
      </c>
      <c r="D20" s="70">
        <v>70.043125258125585</v>
      </c>
      <c r="E20" s="74">
        <v>44586</v>
      </c>
      <c r="F20" t="s">
        <v>141</v>
      </c>
      <c r="G20" t="s">
        <v>45</v>
      </c>
    </row>
    <row r="21" spans="1:7" hidden="1" x14ac:dyDescent="0.2">
      <c r="A21" t="s">
        <v>149</v>
      </c>
      <c r="B21" t="s">
        <v>137</v>
      </c>
      <c r="C21" t="s">
        <v>130</v>
      </c>
      <c r="D21" s="70">
        <v>87.138883756234463</v>
      </c>
      <c r="E21" s="74">
        <v>44894</v>
      </c>
      <c r="F21" t="s">
        <v>131</v>
      </c>
      <c r="G21" t="s">
        <v>45</v>
      </c>
    </row>
    <row r="22" spans="1:7" hidden="1" x14ac:dyDescent="0.2">
      <c r="A22" t="s">
        <v>153</v>
      </c>
      <c r="B22" t="s">
        <v>137</v>
      </c>
      <c r="C22" t="s">
        <v>130</v>
      </c>
      <c r="D22" s="70">
        <v>85.572849065622918</v>
      </c>
      <c r="E22" s="74">
        <v>44915</v>
      </c>
      <c r="F22" t="s">
        <v>135</v>
      </c>
      <c r="G22" t="s">
        <v>46</v>
      </c>
    </row>
    <row r="23" spans="1:7" hidden="1" x14ac:dyDescent="0.2">
      <c r="A23" t="s">
        <v>157</v>
      </c>
      <c r="B23" t="s">
        <v>129</v>
      </c>
      <c r="C23" t="s">
        <v>130</v>
      </c>
      <c r="D23" s="70">
        <v>93.84366876523103</v>
      </c>
      <c r="E23" s="74">
        <v>44676</v>
      </c>
      <c r="F23" t="s">
        <v>141</v>
      </c>
      <c r="G23" t="s">
        <v>45</v>
      </c>
    </row>
    <row r="24" spans="1:7" hidden="1" x14ac:dyDescent="0.2">
      <c r="A24" t="s">
        <v>158</v>
      </c>
      <c r="B24" t="s">
        <v>129</v>
      </c>
      <c r="C24" t="s">
        <v>130</v>
      </c>
      <c r="D24" s="70">
        <v>65.098909829652229</v>
      </c>
      <c r="E24" s="74">
        <v>44609</v>
      </c>
      <c r="F24" t="s">
        <v>131</v>
      </c>
      <c r="G24" t="s">
        <v>42</v>
      </c>
    </row>
    <row r="25" spans="1:7" hidden="1" x14ac:dyDescent="0.2">
      <c r="A25" t="s">
        <v>159</v>
      </c>
      <c r="B25" t="s">
        <v>137</v>
      </c>
      <c r="C25" t="s">
        <v>134</v>
      </c>
      <c r="D25" s="70">
        <v>57.66169437783784</v>
      </c>
      <c r="E25" s="74">
        <v>44786</v>
      </c>
      <c r="F25" t="s">
        <v>141</v>
      </c>
      <c r="G25" t="s">
        <v>45</v>
      </c>
    </row>
    <row r="26" spans="1:7" hidden="1" x14ac:dyDescent="0.2">
      <c r="A26" t="s">
        <v>160</v>
      </c>
      <c r="B26" t="s">
        <v>137</v>
      </c>
      <c r="C26" t="s">
        <v>134</v>
      </c>
      <c r="D26" s="70">
        <v>96.527926839461983</v>
      </c>
      <c r="E26" s="74">
        <v>44826</v>
      </c>
      <c r="F26" t="s">
        <v>135</v>
      </c>
      <c r="G26" t="s">
        <v>44</v>
      </c>
    </row>
    <row r="27" spans="1:7" hidden="1" x14ac:dyDescent="0.2">
      <c r="A27" t="s">
        <v>161</v>
      </c>
      <c r="B27" t="s">
        <v>137</v>
      </c>
      <c r="C27" t="s">
        <v>140</v>
      </c>
      <c r="D27" s="70">
        <v>67.292095637169069</v>
      </c>
      <c r="E27" s="74">
        <v>44659</v>
      </c>
      <c r="F27" t="s">
        <v>131</v>
      </c>
      <c r="G27" t="s">
        <v>44</v>
      </c>
    </row>
    <row r="28" spans="1:7" hidden="1" x14ac:dyDescent="0.2">
      <c r="A28" t="s">
        <v>162</v>
      </c>
      <c r="B28" t="s">
        <v>129</v>
      </c>
      <c r="C28" t="s">
        <v>134</v>
      </c>
      <c r="D28" s="70">
        <v>66.572690835931738</v>
      </c>
      <c r="E28" s="74">
        <v>44572</v>
      </c>
      <c r="F28" t="s">
        <v>155</v>
      </c>
      <c r="G28" t="s">
        <v>44</v>
      </c>
    </row>
    <row r="29" spans="1:7" hidden="1" x14ac:dyDescent="0.2">
      <c r="A29" t="s">
        <v>163</v>
      </c>
      <c r="B29" t="s">
        <v>129</v>
      </c>
      <c r="C29" t="s">
        <v>134</v>
      </c>
      <c r="D29" s="70">
        <v>74.797859405849749</v>
      </c>
      <c r="E29" s="74">
        <v>44645</v>
      </c>
      <c r="F29" t="s">
        <v>155</v>
      </c>
      <c r="G29" t="s">
        <v>46</v>
      </c>
    </row>
    <row r="30" spans="1:7" hidden="1" x14ac:dyDescent="0.2">
      <c r="A30" t="s">
        <v>164</v>
      </c>
      <c r="B30" t="s">
        <v>133</v>
      </c>
      <c r="C30" t="s">
        <v>134</v>
      </c>
      <c r="D30" s="70">
        <v>61.184490190976661</v>
      </c>
      <c r="E30" s="74">
        <v>44774</v>
      </c>
      <c r="F30" t="s">
        <v>141</v>
      </c>
      <c r="G30" t="s">
        <v>44</v>
      </c>
    </row>
    <row r="31" spans="1:7" hidden="1" x14ac:dyDescent="0.2">
      <c r="A31" t="s">
        <v>165</v>
      </c>
      <c r="B31" t="s">
        <v>129</v>
      </c>
      <c r="C31" t="s">
        <v>130</v>
      </c>
      <c r="D31" s="70">
        <v>64.986885507088118</v>
      </c>
      <c r="E31" s="74">
        <v>44733</v>
      </c>
      <c r="F31" t="s">
        <v>135</v>
      </c>
      <c r="G31" t="s">
        <v>46</v>
      </c>
    </row>
    <row r="32" spans="1:7" hidden="1" x14ac:dyDescent="0.2">
      <c r="A32" t="s">
        <v>166</v>
      </c>
      <c r="B32" t="s">
        <v>129</v>
      </c>
      <c r="C32" t="s">
        <v>140</v>
      </c>
      <c r="D32" s="70">
        <v>86.299011246478145</v>
      </c>
      <c r="E32" s="74">
        <v>44769</v>
      </c>
      <c r="F32" t="s">
        <v>131</v>
      </c>
      <c r="G32" t="s">
        <v>46</v>
      </c>
    </row>
    <row r="33" spans="1:7" hidden="1" x14ac:dyDescent="0.2">
      <c r="A33" t="s">
        <v>167</v>
      </c>
      <c r="B33" t="s">
        <v>129</v>
      </c>
      <c r="C33" t="s">
        <v>140</v>
      </c>
      <c r="D33" s="70">
        <v>64.99613905945526</v>
      </c>
      <c r="E33" s="74">
        <v>44624</v>
      </c>
      <c r="F33" t="s">
        <v>135</v>
      </c>
      <c r="G33" t="s">
        <v>45</v>
      </c>
    </row>
    <row r="34" spans="1:7" hidden="1" x14ac:dyDescent="0.2">
      <c r="A34" t="s">
        <v>142</v>
      </c>
      <c r="B34" t="s">
        <v>137</v>
      </c>
      <c r="C34" t="s">
        <v>140</v>
      </c>
      <c r="D34" s="70">
        <v>97.64065921300697</v>
      </c>
      <c r="E34" s="74">
        <v>44818</v>
      </c>
      <c r="F34" t="s">
        <v>131</v>
      </c>
      <c r="G34" t="s">
        <v>42</v>
      </c>
    </row>
    <row r="35" spans="1:7" hidden="1" x14ac:dyDescent="0.2">
      <c r="A35" t="s">
        <v>168</v>
      </c>
      <c r="B35" t="s">
        <v>129</v>
      </c>
      <c r="C35" t="s">
        <v>140</v>
      </c>
      <c r="D35" s="70">
        <v>63.617135832022853</v>
      </c>
      <c r="E35" s="74">
        <v>44892</v>
      </c>
      <c r="F35" t="s">
        <v>141</v>
      </c>
      <c r="G35" t="s">
        <v>45</v>
      </c>
    </row>
    <row r="36" spans="1:7" hidden="1" x14ac:dyDescent="0.2">
      <c r="A36" t="s">
        <v>169</v>
      </c>
      <c r="B36" t="s">
        <v>137</v>
      </c>
      <c r="C36" t="s">
        <v>134</v>
      </c>
      <c r="D36" s="70">
        <v>94.25054699887059</v>
      </c>
      <c r="E36" s="74">
        <v>44681</v>
      </c>
      <c r="F36" t="s">
        <v>131</v>
      </c>
      <c r="G36" t="s">
        <v>45</v>
      </c>
    </row>
    <row r="37" spans="1:7" hidden="1" x14ac:dyDescent="0.2">
      <c r="A37" t="s">
        <v>170</v>
      </c>
      <c r="B37" t="s">
        <v>133</v>
      </c>
      <c r="C37" t="s">
        <v>134</v>
      </c>
      <c r="D37" s="70">
        <v>54.607019459183732</v>
      </c>
      <c r="E37" s="74">
        <v>44858</v>
      </c>
      <c r="F37" t="s">
        <v>135</v>
      </c>
      <c r="G37" t="s">
        <v>46</v>
      </c>
    </row>
    <row r="38" spans="1:7" hidden="1" x14ac:dyDescent="0.2">
      <c r="A38" t="s">
        <v>171</v>
      </c>
      <c r="B38" t="s">
        <v>133</v>
      </c>
      <c r="C38" t="s">
        <v>130</v>
      </c>
      <c r="D38" s="70">
        <v>84.233933812682579</v>
      </c>
      <c r="E38" s="74">
        <v>44615</v>
      </c>
      <c r="F38" t="s">
        <v>135</v>
      </c>
      <c r="G38" t="s">
        <v>46</v>
      </c>
    </row>
    <row r="39" spans="1:7" hidden="1" x14ac:dyDescent="0.2">
      <c r="A39" t="s">
        <v>172</v>
      </c>
      <c r="B39" t="s">
        <v>137</v>
      </c>
      <c r="C39" t="s">
        <v>140</v>
      </c>
      <c r="D39" s="70">
        <v>93.864544835982215</v>
      </c>
      <c r="E39" s="74">
        <v>44891</v>
      </c>
      <c r="F39" t="s">
        <v>141</v>
      </c>
      <c r="G39" t="s">
        <v>44</v>
      </c>
    </row>
    <row r="40" spans="1:7" hidden="1" x14ac:dyDescent="0.2">
      <c r="A40" t="s">
        <v>173</v>
      </c>
      <c r="B40" t="s">
        <v>137</v>
      </c>
      <c r="C40" t="s">
        <v>134</v>
      </c>
      <c r="D40" s="70">
        <v>63.43427034423533</v>
      </c>
      <c r="E40" s="74">
        <v>44832</v>
      </c>
      <c r="F40" t="s">
        <v>135</v>
      </c>
      <c r="G40" t="s">
        <v>44</v>
      </c>
    </row>
    <row r="41" spans="1:7" hidden="1" x14ac:dyDescent="0.2">
      <c r="A41" t="s">
        <v>174</v>
      </c>
      <c r="B41" t="s">
        <v>137</v>
      </c>
      <c r="C41" t="s">
        <v>134</v>
      </c>
      <c r="D41" s="70">
        <v>95.512552057656634</v>
      </c>
      <c r="E41" s="74">
        <v>44801</v>
      </c>
      <c r="F41" t="s">
        <v>131</v>
      </c>
      <c r="G41" t="s">
        <v>45</v>
      </c>
    </row>
    <row r="42" spans="1:7" hidden="1" x14ac:dyDescent="0.2">
      <c r="A42" t="s">
        <v>175</v>
      </c>
      <c r="B42" t="s">
        <v>129</v>
      </c>
      <c r="C42" t="s">
        <v>130</v>
      </c>
      <c r="D42" s="70">
        <v>56.420505709868188</v>
      </c>
      <c r="E42" s="74">
        <v>44803</v>
      </c>
      <c r="F42" t="s">
        <v>141</v>
      </c>
      <c r="G42" t="s">
        <v>43</v>
      </c>
    </row>
    <row r="43" spans="1:7" hidden="1" x14ac:dyDescent="0.2">
      <c r="A43" t="s">
        <v>176</v>
      </c>
      <c r="B43" t="s">
        <v>133</v>
      </c>
      <c r="C43" t="s">
        <v>130</v>
      </c>
      <c r="D43" s="70">
        <v>65.899763339962135</v>
      </c>
      <c r="E43" s="74">
        <v>44579</v>
      </c>
      <c r="F43" t="s">
        <v>131</v>
      </c>
      <c r="G43" t="s">
        <v>43</v>
      </c>
    </row>
    <row r="44" spans="1:7" hidden="1" x14ac:dyDescent="0.2">
      <c r="A44" t="s">
        <v>177</v>
      </c>
      <c r="B44" t="s">
        <v>137</v>
      </c>
      <c r="C44" t="s">
        <v>130</v>
      </c>
      <c r="D44" s="70">
        <v>74.76308781096661</v>
      </c>
      <c r="E44" s="74">
        <v>44747</v>
      </c>
      <c r="F44" t="s">
        <v>135</v>
      </c>
      <c r="G44" t="s">
        <v>44</v>
      </c>
    </row>
    <row r="45" spans="1:7" hidden="1" x14ac:dyDescent="0.2">
      <c r="A45" t="s">
        <v>178</v>
      </c>
      <c r="B45" t="s">
        <v>129</v>
      </c>
      <c r="C45" t="s">
        <v>134</v>
      </c>
      <c r="D45" s="70">
        <v>63.410764868747712</v>
      </c>
      <c r="E45" s="74">
        <v>44906</v>
      </c>
      <c r="F45" t="s">
        <v>141</v>
      </c>
      <c r="G45" t="s">
        <v>43</v>
      </c>
    </row>
    <row r="46" spans="1:7" hidden="1" x14ac:dyDescent="0.2">
      <c r="A46" t="s">
        <v>179</v>
      </c>
      <c r="B46" t="s">
        <v>133</v>
      </c>
      <c r="C46" t="s">
        <v>134</v>
      </c>
      <c r="D46" s="70">
        <v>98.476565976661874</v>
      </c>
      <c r="E46" s="74">
        <v>44704</v>
      </c>
      <c r="F46" t="s">
        <v>131</v>
      </c>
      <c r="G46" t="s">
        <v>44</v>
      </c>
    </row>
    <row r="47" spans="1:7" hidden="1" x14ac:dyDescent="0.2">
      <c r="A47" t="s">
        <v>180</v>
      </c>
      <c r="B47" t="s">
        <v>129</v>
      </c>
      <c r="C47" t="s">
        <v>130</v>
      </c>
      <c r="D47" s="70">
        <v>79.964071444799899</v>
      </c>
      <c r="E47" s="74">
        <v>44822</v>
      </c>
      <c r="F47" t="s">
        <v>135</v>
      </c>
      <c r="G47" t="s">
        <v>46</v>
      </c>
    </row>
    <row r="48" spans="1:7" hidden="1" x14ac:dyDescent="0.2">
      <c r="A48" t="s">
        <v>157</v>
      </c>
      <c r="B48" t="s">
        <v>133</v>
      </c>
      <c r="C48" t="s">
        <v>140</v>
      </c>
      <c r="D48" s="70">
        <v>82.885399109087402</v>
      </c>
      <c r="E48" s="74">
        <v>44924</v>
      </c>
      <c r="F48" t="s">
        <v>135</v>
      </c>
      <c r="G48" t="s">
        <v>45</v>
      </c>
    </row>
    <row r="49" spans="1:7" hidden="1" x14ac:dyDescent="0.2">
      <c r="A49" t="s">
        <v>181</v>
      </c>
      <c r="B49" t="s">
        <v>129</v>
      </c>
      <c r="C49" t="s">
        <v>130</v>
      </c>
      <c r="D49" s="70">
        <v>56.285963833256453</v>
      </c>
      <c r="E49" s="74">
        <v>44799</v>
      </c>
      <c r="F49" t="s">
        <v>155</v>
      </c>
      <c r="G49" t="s">
        <v>42</v>
      </c>
    </row>
    <row r="50" spans="1:7" hidden="1" x14ac:dyDescent="0.2">
      <c r="A50" t="s">
        <v>182</v>
      </c>
      <c r="B50" t="s">
        <v>133</v>
      </c>
      <c r="C50" t="s">
        <v>130</v>
      </c>
      <c r="D50" s="70">
        <v>54.123098000324461</v>
      </c>
      <c r="E50" s="74">
        <v>44864</v>
      </c>
      <c r="F50" t="s">
        <v>135</v>
      </c>
      <c r="G50" t="s">
        <v>45</v>
      </c>
    </row>
    <row r="51" spans="1:7" hidden="1" x14ac:dyDescent="0.2">
      <c r="A51" t="s">
        <v>183</v>
      </c>
      <c r="B51" t="s">
        <v>133</v>
      </c>
      <c r="C51" t="s">
        <v>130</v>
      </c>
      <c r="D51" s="70">
        <v>72.836941768367694</v>
      </c>
      <c r="E51" s="74">
        <v>44858</v>
      </c>
      <c r="F51" t="s">
        <v>131</v>
      </c>
      <c r="G51" t="s">
        <v>44</v>
      </c>
    </row>
    <row r="52" spans="1:7" hidden="1" x14ac:dyDescent="0.2">
      <c r="A52" t="s">
        <v>163</v>
      </c>
      <c r="B52" t="s">
        <v>129</v>
      </c>
      <c r="C52" t="s">
        <v>130</v>
      </c>
      <c r="D52" s="70">
        <v>98.313463448889948</v>
      </c>
      <c r="E52" s="74">
        <v>44636</v>
      </c>
      <c r="F52" t="s">
        <v>141</v>
      </c>
      <c r="G52" t="s">
        <v>44</v>
      </c>
    </row>
    <row r="53" spans="1:7" hidden="1" x14ac:dyDescent="0.2">
      <c r="A53" t="s">
        <v>184</v>
      </c>
      <c r="B53" t="s">
        <v>137</v>
      </c>
      <c r="C53" t="s">
        <v>134</v>
      </c>
      <c r="D53" s="70">
        <v>70.002170753899904</v>
      </c>
      <c r="E53" s="74">
        <v>44748</v>
      </c>
      <c r="F53" t="s">
        <v>155</v>
      </c>
      <c r="G53" t="s">
        <v>45</v>
      </c>
    </row>
    <row r="54" spans="1:7" hidden="1" x14ac:dyDescent="0.2">
      <c r="A54" t="s">
        <v>185</v>
      </c>
      <c r="B54" t="s">
        <v>133</v>
      </c>
      <c r="C54" t="s">
        <v>140</v>
      </c>
      <c r="D54" s="70">
        <v>73.26061908497806</v>
      </c>
      <c r="E54" s="74">
        <v>44893</v>
      </c>
      <c r="F54" t="s">
        <v>135</v>
      </c>
      <c r="G54" t="s">
        <v>44</v>
      </c>
    </row>
    <row r="55" spans="1:7" hidden="1" x14ac:dyDescent="0.2">
      <c r="A55" t="s">
        <v>186</v>
      </c>
      <c r="B55" t="s">
        <v>137</v>
      </c>
      <c r="C55" t="s">
        <v>130</v>
      </c>
      <c r="D55" s="70">
        <v>84.332888781469933</v>
      </c>
      <c r="E55" s="74">
        <v>44806</v>
      </c>
      <c r="F55" t="s">
        <v>135</v>
      </c>
      <c r="G55" t="s">
        <v>43</v>
      </c>
    </row>
    <row r="56" spans="1:7" hidden="1" x14ac:dyDescent="0.2">
      <c r="A56" t="s">
        <v>187</v>
      </c>
      <c r="B56" t="s">
        <v>129</v>
      </c>
      <c r="C56" t="s">
        <v>140</v>
      </c>
      <c r="D56" s="70">
        <v>75.181546294105033</v>
      </c>
      <c r="E56" s="74">
        <v>44690</v>
      </c>
      <c r="F56" t="s">
        <v>135</v>
      </c>
      <c r="G56" t="s">
        <v>43</v>
      </c>
    </row>
    <row r="57" spans="1:7" hidden="1" x14ac:dyDescent="0.2">
      <c r="A57" t="s">
        <v>188</v>
      </c>
      <c r="B57" t="s">
        <v>137</v>
      </c>
      <c r="C57" t="s">
        <v>140</v>
      </c>
      <c r="D57" s="70">
        <v>95.173777301498788</v>
      </c>
      <c r="E57" s="74">
        <v>44875</v>
      </c>
      <c r="F57" t="s">
        <v>131</v>
      </c>
      <c r="G57" t="s">
        <v>44</v>
      </c>
    </row>
    <row r="58" spans="1:7" hidden="1" x14ac:dyDescent="0.2">
      <c r="A58" t="s">
        <v>189</v>
      </c>
      <c r="B58" t="s">
        <v>137</v>
      </c>
      <c r="C58" t="s">
        <v>140</v>
      </c>
      <c r="D58" s="70">
        <v>54.307450168550901</v>
      </c>
      <c r="E58" s="74">
        <v>44843</v>
      </c>
      <c r="F58" t="s">
        <v>155</v>
      </c>
      <c r="G58" t="s">
        <v>44</v>
      </c>
    </row>
    <row r="59" spans="1:7" hidden="1" x14ac:dyDescent="0.2">
      <c r="A59" t="s">
        <v>190</v>
      </c>
      <c r="B59" t="s">
        <v>137</v>
      </c>
      <c r="C59" t="s">
        <v>130</v>
      </c>
      <c r="D59" s="70">
        <v>74.687964477099186</v>
      </c>
      <c r="E59" s="74">
        <v>44639</v>
      </c>
      <c r="F59" t="s">
        <v>131</v>
      </c>
      <c r="G59" t="s">
        <v>43</v>
      </c>
    </row>
    <row r="60" spans="1:7" hidden="1" x14ac:dyDescent="0.2">
      <c r="A60" t="s">
        <v>191</v>
      </c>
      <c r="B60" t="s">
        <v>137</v>
      </c>
      <c r="C60" t="s">
        <v>134</v>
      </c>
      <c r="D60" s="70">
        <v>68.869480098951527</v>
      </c>
      <c r="E60" s="74">
        <v>44632</v>
      </c>
      <c r="F60" t="s">
        <v>155</v>
      </c>
      <c r="G60" t="s">
        <v>44</v>
      </c>
    </row>
    <row r="61" spans="1:7" hidden="1" x14ac:dyDescent="0.2">
      <c r="A61" t="s">
        <v>192</v>
      </c>
      <c r="B61" t="s">
        <v>137</v>
      </c>
      <c r="C61" t="s">
        <v>130</v>
      </c>
      <c r="D61" s="70">
        <v>56.270525072966457</v>
      </c>
      <c r="E61" s="74">
        <v>44823</v>
      </c>
      <c r="F61" t="s">
        <v>141</v>
      </c>
      <c r="G61" t="s">
        <v>44</v>
      </c>
    </row>
    <row r="62" spans="1:7" hidden="1" x14ac:dyDescent="0.2">
      <c r="A62" t="s">
        <v>193</v>
      </c>
      <c r="B62" t="s">
        <v>133</v>
      </c>
      <c r="C62" t="s">
        <v>140</v>
      </c>
      <c r="D62" s="70">
        <v>56.109396843125957</v>
      </c>
      <c r="E62" s="74">
        <v>44751</v>
      </c>
      <c r="F62" t="s">
        <v>131</v>
      </c>
      <c r="G62" t="s">
        <v>45</v>
      </c>
    </row>
    <row r="63" spans="1:7" hidden="1" x14ac:dyDescent="0.2">
      <c r="A63" t="s">
        <v>194</v>
      </c>
      <c r="B63" t="s">
        <v>133</v>
      </c>
      <c r="C63" t="s">
        <v>140</v>
      </c>
      <c r="D63" s="70">
        <v>98.472575605871498</v>
      </c>
      <c r="E63" s="74">
        <v>44623</v>
      </c>
      <c r="F63" t="s">
        <v>131</v>
      </c>
      <c r="G63" t="s">
        <v>42</v>
      </c>
    </row>
    <row r="64" spans="1:7" hidden="1" x14ac:dyDescent="0.2">
      <c r="A64" t="s">
        <v>170</v>
      </c>
      <c r="B64" t="s">
        <v>133</v>
      </c>
      <c r="C64" t="s">
        <v>134</v>
      </c>
      <c r="D64" s="70">
        <v>67.152547237824308</v>
      </c>
      <c r="E64" s="74">
        <v>44573</v>
      </c>
      <c r="F64" t="s">
        <v>141</v>
      </c>
      <c r="G64" t="s">
        <v>43</v>
      </c>
    </row>
    <row r="65" spans="1:7" hidden="1" x14ac:dyDescent="0.2">
      <c r="A65" t="s">
        <v>161</v>
      </c>
      <c r="B65" t="s">
        <v>129</v>
      </c>
      <c r="C65" t="s">
        <v>130</v>
      </c>
      <c r="D65" s="70">
        <v>53.226594750265917</v>
      </c>
      <c r="E65" s="74">
        <v>44701</v>
      </c>
      <c r="F65" t="s">
        <v>155</v>
      </c>
      <c r="G65" t="s">
        <v>45</v>
      </c>
    </row>
    <row r="66" spans="1:7" hidden="1" x14ac:dyDescent="0.2">
      <c r="A66" t="s">
        <v>195</v>
      </c>
      <c r="B66" t="s">
        <v>137</v>
      </c>
      <c r="C66" t="s">
        <v>140</v>
      </c>
      <c r="D66" s="70">
        <v>66.450921674051671</v>
      </c>
      <c r="E66" s="74">
        <v>44814</v>
      </c>
      <c r="F66" t="s">
        <v>135</v>
      </c>
      <c r="G66" t="s">
        <v>42</v>
      </c>
    </row>
    <row r="67" spans="1:7" hidden="1" x14ac:dyDescent="0.2">
      <c r="A67" t="s">
        <v>169</v>
      </c>
      <c r="B67" t="s">
        <v>133</v>
      </c>
      <c r="C67" t="s">
        <v>134</v>
      </c>
      <c r="D67" s="70">
        <v>65.02286781150363</v>
      </c>
      <c r="E67" s="74">
        <v>44604</v>
      </c>
      <c r="F67" t="s">
        <v>141</v>
      </c>
      <c r="G67" t="s">
        <v>44</v>
      </c>
    </row>
    <row r="68" spans="1:7" hidden="1" x14ac:dyDescent="0.2">
      <c r="A68" t="s">
        <v>196</v>
      </c>
      <c r="B68" t="s">
        <v>129</v>
      </c>
      <c r="C68" t="s">
        <v>140</v>
      </c>
      <c r="D68" s="70">
        <v>62.484907428507043</v>
      </c>
      <c r="E68" s="74">
        <v>44578</v>
      </c>
      <c r="F68" t="s">
        <v>135</v>
      </c>
      <c r="G68" t="s">
        <v>44</v>
      </c>
    </row>
    <row r="69" spans="1:7" hidden="1" x14ac:dyDescent="0.2">
      <c r="A69" t="s">
        <v>197</v>
      </c>
      <c r="B69" t="s">
        <v>133</v>
      </c>
      <c r="C69" t="s">
        <v>134</v>
      </c>
      <c r="D69" s="70">
        <v>62.703182569926071</v>
      </c>
      <c r="E69" s="74">
        <v>44623</v>
      </c>
      <c r="F69" t="s">
        <v>135</v>
      </c>
      <c r="G69" t="s">
        <v>45</v>
      </c>
    </row>
    <row r="70" spans="1:7" hidden="1" x14ac:dyDescent="0.2">
      <c r="A70" t="s">
        <v>188</v>
      </c>
      <c r="B70" t="s">
        <v>133</v>
      </c>
      <c r="C70" t="s">
        <v>134</v>
      </c>
      <c r="D70" s="70">
        <v>54.478350551831653</v>
      </c>
      <c r="E70" s="74">
        <v>44813</v>
      </c>
      <c r="F70" t="s">
        <v>141</v>
      </c>
      <c r="G70" t="s">
        <v>44</v>
      </c>
    </row>
    <row r="71" spans="1:7" hidden="1" x14ac:dyDescent="0.2">
      <c r="A71" t="s">
        <v>198</v>
      </c>
      <c r="B71" t="s">
        <v>137</v>
      </c>
      <c r="C71" t="s">
        <v>130</v>
      </c>
      <c r="D71" s="70">
        <v>93.481417374207879</v>
      </c>
      <c r="E71" s="74">
        <v>44852</v>
      </c>
      <c r="F71" t="s">
        <v>155</v>
      </c>
      <c r="G71" t="s">
        <v>46</v>
      </c>
    </row>
    <row r="72" spans="1:7" hidden="1" x14ac:dyDescent="0.2">
      <c r="A72" t="s">
        <v>199</v>
      </c>
      <c r="B72" t="s">
        <v>129</v>
      </c>
      <c r="C72" t="s">
        <v>140</v>
      </c>
      <c r="D72" s="70">
        <v>64.126445566198257</v>
      </c>
      <c r="E72" s="74">
        <v>44569</v>
      </c>
      <c r="F72" t="s">
        <v>135</v>
      </c>
      <c r="G72" t="s">
        <v>45</v>
      </c>
    </row>
    <row r="73" spans="1:7" hidden="1" x14ac:dyDescent="0.2">
      <c r="A73" t="s">
        <v>146</v>
      </c>
      <c r="B73" t="s">
        <v>137</v>
      </c>
      <c r="C73" t="s">
        <v>130</v>
      </c>
      <c r="D73" s="70">
        <v>67.976107553211548</v>
      </c>
      <c r="E73" s="74">
        <v>44885</v>
      </c>
      <c r="F73" t="s">
        <v>141</v>
      </c>
      <c r="G73" t="s">
        <v>42</v>
      </c>
    </row>
    <row r="74" spans="1:7" hidden="1" x14ac:dyDescent="0.2">
      <c r="A74" t="s">
        <v>200</v>
      </c>
      <c r="B74" t="s">
        <v>137</v>
      </c>
      <c r="C74" t="s">
        <v>140</v>
      </c>
      <c r="D74" s="70">
        <v>92.632261574757209</v>
      </c>
      <c r="E74" s="74">
        <v>44650</v>
      </c>
      <c r="F74" t="s">
        <v>131</v>
      </c>
      <c r="G74" t="s">
        <v>45</v>
      </c>
    </row>
    <row r="75" spans="1:7" hidden="1" x14ac:dyDescent="0.2">
      <c r="A75" t="s">
        <v>201</v>
      </c>
      <c r="B75" t="s">
        <v>133</v>
      </c>
      <c r="C75" t="s">
        <v>130</v>
      </c>
      <c r="D75" s="70">
        <v>95.821017752063995</v>
      </c>
      <c r="E75" s="74">
        <v>44768</v>
      </c>
      <c r="F75" t="s">
        <v>131</v>
      </c>
      <c r="G75" t="s">
        <v>43</v>
      </c>
    </row>
    <row r="76" spans="1:7" hidden="1" x14ac:dyDescent="0.2">
      <c r="A76" t="s">
        <v>202</v>
      </c>
      <c r="B76" t="s">
        <v>137</v>
      </c>
      <c r="C76" t="s">
        <v>140</v>
      </c>
      <c r="D76" s="70">
        <v>93.845323155454381</v>
      </c>
      <c r="E76" s="74">
        <v>44852</v>
      </c>
      <c r="F76" t="s">
        <v>131</v>
      </c>
      <c r="G76" t="s">
        <v>45</v>
      </c>
    </row>
    <row r="77" spans="1:7" hidden="1" x14ac:dyDescent="0.2">
      <c r="A77" t="s">
        <v>203</v>
      </c>
      <c r="B77" t="s">
        <v>129</v>
      </c>
      <c r="C77" t="s">
        <v>130</v>
      </c>
      <c r="D77" s="70">
        <v>84.173680285804863</v>
      </c>
      <c r="E77" s="74">
        <v>44844</v>
      </c>
      <c r="F77" t="s">
        <v>141</v>
      </c>
      <c r="G77" t="s">
        <v>44</v>
      </c>
    </row>
    <row r="78" spans="1:7" hidden="1" x14ac:dyDescent="0.2">
      <c r="A78" t="s">
        <v>204</v>
      </c>
      <c r="B78" t="s">
        <v>137</v>
      </c>
      <c r="C78" t="s">
        <v>134</v>
      </c>
      <c r="D78" s="70">
        <v>65.981363408898702</v>
      </c>
      <c r="E78" s="74">
        <v>44678</v>
      </c>
      <c r="F78" t="s">
        <v>131</v>
      </c>
      <c r="G78" t="s">
        <v>44</v>
      </c>
    </row>
    <row r="79" spans="1:7" hidden="1" x14ac:dyDescent="0.2">
      <c r="A79" t="s">
        <v>205</v>
      </c>
      <c r="B79" t="s">
        <v>137</v>
      </c>
      <c r="C79" t="s">
        <v>140</v>
      </c>
      <c r="D79" s="70">
        <v>84.408540150370911</v>
      </c>
      <c r="E79" s="74">
        <v>44909</v>
      </c>
      <c r="F79" t="s">
        <v>135</v>
      </c>
      <c r="G79" t="s">
        <v>46</v>
      </c>
    </row>
    <row r="80" spans="1:7" hidden="1" x14ac:dyDescent="0.2">
      <c r="A80" t="s">
        <v>206</v>
      </c>
      <c r="B80" t="s">
        <v>137</v>
      </c>
      <c r="C80" t="s">
        <v>140</v>
      </c>
      <c r="D80" s="70">
        <v>66.630234216946704</v>
      </c>
      <c r="E80" s="74">
        <v>44735</v>
      </c>
      <c r="F80" t="s">
        <v>131</v>
      </c>
      <c r="G80" t="s">
        <v>46</v>
      </c>
    </row>
    <row r="81" spans="1:7" hidden="1" x14ac:dyDescent="0.2">
      <c r="A81" t="s">
        <v>207</v>
      </c>
      <c r="B81" t="s">
        <v>133</v>
      </c>
      <c r="C81" t="s">
        <v>134</v>
      </c>
      <c r="D81" s="70">
        <v>67.741556864967833</v>
      </c>
      <c r="E81" s="74">
        <v>44636</v>
      </c>
      <c r="F81" t="s">
        <v>131</v>
      </c>
      <c r="G81" t="s">
        <v>46</v>
      </c>
    </row>
    <row r="82" spans="1:7" hidden="1" x14ac:dyDescent="0.2">
      <c r="A82" t="s">
        <v>199</v>
      </c>
      <c r="B82" t="s">
        <v>129</v>
      </c>
      <c r="C82" t="s">
        <v>130</v>
      </c>
      <c r="D82" s="70">
        <v>84.750379534522153</v>
      </c>
      <c r="E82" s="74">
        <v>44661</v>
      </c>
      <c r="F82" t="s">
        <v>135</v>
      </c>
      <c r="G82" t="s">
        <v>42</v>
      </c>
    </row>
    <row r="83" spans="1:7" hidden="1" x14ac:dyDescent="0.2">
      <c r="A83" t="s">
        <v>208</v>
      </c>
      <c r="B83" t="s">
        <v>133</v>
      </c>
      <c r="C83" t="s">
        <v>140</v>
      </c>
      <c r="D83" s="70">
        <v>83.533691757485855</v>
      </c>
      <c r="E83" s="74">
        <v>44711</v>
      </c>
      <c r="F83" t="s">
        <v>131</v>
      </c>
      <c r="G83" t="s">
        <v>46</v>
      </c>
    </row>
    <row r="84" spans="1:7" hidden="1" x14ac:dyDescent="0.2">
      <c r="A84" t="s">
        <v>209</v>
      </c>
      <c r="B84" t="s">
        <v>133</v>
      </c>
      <c r="C84" t="s">
        <v>140</v>
      </c>
      <c r="D84" s="70">
        <v>82.65485130202002</v>
      </c>
      <c r="E84" s="74">
        <v>44830</v>
      </c>
      <c r="F84" t="s">
        <v>135</v>
      </c>
      <c r="G84" t="s">
        <v>42</v>
      </c>
    </row>
    <row r="85" spans="1:7" hidden="1" x14ac:dyDescent="0.2">
      <c r="A85" t="s">
        <v>210</v>
      </c>
      <c r="B85" t="s">
        <v>133</v>
      </c>
      <c r="C85" t="s">
        <v>130</v>
      </c>
      <c r="D85" s="70">
        <v>97.887905064153827</v>
      </c>
      <c r="E85" s="74">
        <v>44631</v>
      </c>
      <c r="F85" t="s">
        <v>131</v>
      </c>
      <c r="G85" t="s">
        <v>46</v>
      </c>
    </row>
    <row r="86" spans="1:7" hidden="1" x14ac:dyDescent="0.2">
      <c r="A86" t="s">
        <v>211</v>
      </c>
      <c r="B86" t="s">
        <v>133</v>
      </c>
      <c r="C86" t="s">
        <v>134</v>
      </c>
      <c r="D86" s="70">
        <v>93.283566095759284</v>
      </c>
      <c r="E86" s="74">
        <v>44740</v>
      </c>
      <c r="F86" t="s">
        <v>135</v>
      </c>
      <c r="G86" t="s">
        <v>42</v>
      </c>
    </row>
    <row r="87" spans="1:7" hidden="1" x14ac:dyDescent="0.2">
      <c r="A87" t="s">
        <v>212</v>
      </c>
      <c r="B87" t="s">
        <v>133</v>
      </c>
      <c r="C87" t="s">
        <v>130</v>
      </c>
      <c r="D87" s="70">
        <v>88.386554622215911</v>
      </c>
      <c r="E87" s="74">
        <v>44684</v>
      </c>
      <c r="F87" t="s">
        <v>131</v>
      </c>
      <c r="G87" t="s">
        <v>45</v>
      </c>
    </row>
    <row r="88" spans="1:7" hidden="1" x14ac:dyDescent="0.2">
      <c r="A88" t="s">
        <v>213</v>
      </c>
      <c r="B88" t="s">
        <v>129</v>
      </c>
      <c r="C88" t="s">
        <v>130</v>
      </c>
      <c r="D88" s="70">
        <v>73.439629352043909</v>
      </c>
      <c r="E88" s="74">
        <v>44853</v>
      </c>
      <c r="F88" t="s">
        <v>135</v>
      </c>
      <c r="G88" t="s">
        <v>45</v>
      </c>
    </row>
    <row r="89" spans="1:7" hidden="1" x14ac:dyDescent="0.2">
      <c r="A89" t="s">
        <v>214</v>
      </c>
      <c r="B89" t="s">
        <v>137</v>
      </c>
      <c r="C89" t="s">
        <v>130</v>
      </c>
      <c r="D89" s="70">
        <v>65.392712654563866</v>
      </c>
      <c r="E89" s="74">
        <v>44845</v>
      </c>
      <c r="F89" t="s">
        <v>141</v>
      </c>
      <c r="G89" t="s">
        <v>44</v>
      </c>
    </row>
    <row r="90" spans="1:7" hidden="1" x14ac:dyDescent="0.2">
      <c r="A90" t="s">
        <v>215</v>
      </c>
      <c r="B90" t="s">
        <v>133</v>
      </c>
      <c r="C90" t="s">
        <v>140</v>
      </c>
      <c r="D90" s="70">
        <v>56.696625921126319</v>
      </c>
      <c r="E90" s="74">
        <v>44755</v>
      </c>
      <c r="F90" t="s">
        <v>135</v>
      </c>
      <c r="G90" t="s">
        <v>42</v>
      </c>
    </row>
    <row r="91" spans="1:7" hidden="1" x14ac:dyDescent="0.2">
      <c r="A91" t="s">
        <v>216</v>
      </c>
      <c r="B91" t="s">
        <v>133</v>
      </c>
      <c r="C91" t="s">
        <v>134</v>
      </c>
      <c r="D91" s="70">
        <v>91.853781498964111</v>
      </c>
      <c r="E91" s="74">
        <v>44788</v>
      </c>
      <c r="F91" t="s">
        <v>131</v>
      </c>
      <c r="G91" t="s">
        <v>43</v>
      </c>
    </row>
    <row r="92" spans="1:7" hidden="1" x14ac:dyDescent="0.2">
      <c r="A92" t="s">
        <v>215</v>
      </c>
      <c r="B92" t="s">
        <v>129</v>
      </c>
      <c r="C92" t="s">
        <v>134</v>
      </c>
      <c r="D92" s="70">
        <v>97.948783874856744</v>
      </c>
      <c r="E92" s="74">
        <v>44835</v>
      </c>
      <c r="F92" t="s">
        <v>131</v>
      </c>
      <c r="G92" t="s">
        <v>44</v>
      </c>
    </row>
    <row r="93" spans="1:7" hidden="1" x14ac:dyDescent="0.2">
      <c r="A93" t="s">
        <v>217</v>
      </c>
      <c r="B93" t="s">
        <v>129</v>
      </c>
      <c r="C93" t="s">
        <v>130</v>
      </c>
      <c r="D93" s="70">
        <v>49.6801777214759</v>
      </c>
      <c r="E93" s="74">
        <v>44666</v>
      </c>
      <c r="F93" t="s">
        <v>155</v>
      </c>
      <c r="G93" t="s">
        <v>45</v>
      </c>
    </row>
    <row r="94" spans="1:7" hidden="1" x14ac:dyDescent="0.2">
      <c r="A94" t="s">
        <v>218</v>
      </c>
      <c r="B94" t="s">
        <v>137</v>
      </c>
      <c r="C94" t="s">
        <v>140</v>
      </c>
      <c r="D94" s="70">
        <v>85.030447536330371</v>
      </c>
      <c r="E94" s="74">
        <v>44582</v>
      </c>
      <c r="F94" t="s">
        <v>135</v>
      </c>
      <c r="G94" t="s">
        <v>42</v>
      </c>
    </row>
    <row r="95" spans="1:7" hidden="1" x14ac:dyDescent="0.2">
      <c r="A95" t="s">
        <v>219</v>
      </c>
      <c r="B95" t="s">
        <v>129</v>
      </c>
      <c r="C95" t="s">
        <v>130</v>
      </c>
      <c r="D95" s="70">
        <v>81.342309392280384</v>
      </c>
      <c r="E95" s="74">
        <v>44624</v>
      </c>
      <c r="F95" t="s">
        <v>141</v>
      </c>
      <c r="G95" t="s">
        <v>46</v>
      </c>
    </row>
    <row r="96" spans="1:7" hidden="1" x14ac:dyDescent="0.2">
      <c r="A96" t="s">
        <v>169</v>
      </c>
      <c r="B96" t="s">
        <v>137</v>
      </c>
      <c r="C96" t="s">
        <v>140</v>
      </c>
      <c r="D96" s="70">
        <v>85.805983718508088</v>
      </c>
      <c r="E96" s="74">
        <v>44725</v>
      </c>
      <c r="F96" t="s">
        <v>135</v>
      </c>
      <c r="G96" t="s">
        <v>43</v>
      </c>
    </row>
    <row r="97" spans="1:7" hidden="1" x14ac:dyDescent="0.2">
      <c r="A97" t="s">
        <v>220</v>
      </c>
      <c r="B97" t="s">
        <v>133</v>
      </c>
      <c r="C97" t="s">
        <v>140</v>
      </c>
      <c r="D97" s="70">
        <v>62.147941314748032</v>
      </c>
      <c r="E97" s="74">
        <v>44588</v>
      </c>
      <c r="F97" t="s">
        <v>135</v>
      </c>
      <c r="G97" t="s">
        <v>45</v>
      </c>
    </row>
    <row r="98" spans="1:7" hidden="1" x14ac:dyDescent="0.2">
      <c r="A98" t="s">
        <v>221</v>
      </c>
      <c r="B98" t="s">
        <v>133</v>
      </c>
      <c r="C98" t="s">
        <v>140</v>
      </c>
      <c r="D98" s="70">
        <v>54.769830557159231</v>
      </c>
      <c r="E98" s="74">
        <v>44871</v>
      </c>
      <c r="F98" t="s">
        <v>141</v>
      </c>
      <c r="G98" t="s">
        <v>44</v>
      </c>
    </row>
    <row r="99" spans="1:7" hidden="1" x14ac:dyDescent="0.2">
      <c r="A99" t="s">
        <v>173</v>
      </c>
      <c r="B99" t="s">
        <v>137</v>
      </c>
      <c r="C99" t="s">
        <v>140</v>
      </c>
      <c r="D99" s="70">
        <v>63.10655610095997</v>
      </c>
      <c r="E99" s="74">
        <v>44845</v>
      </c>
      <c r="F99" t="s">
        <v>135</v>
      </c>
      <c r="G99" t="s">
        <v>42</v>
      </c>
    </row>
    <row r="100" spans="1:7" hidden="1" x14ac:dyDescent="0.2">
      <c r="A100" t="s">
        <v>222</v>
      </c>
      <c r="B100" t="s">
        <v>129</v>
      </c>
      <c r="C100" t="s">
        <v>134</v>
      </c>
      <c r="D100" s="70">
        <v>86.710683712922275</v>
      </c>
      <c r="E100" s="74">
        <v>44708</v>
      </c>
      <c r="F100" t="s">
        <v>141</v>
      </c>
      <c r="G100" t="s">
        <v>43</v>
      </c>
    </row>
    <row r="101" spans="1:7" hidden="1" x14ac:dyDescent="0.2">
      <c r="A101" t="s">
        <v>223</v>
      </c>
      <c r="B101" t="s">
        <v>137</v>
      </c>
      <c r="C101" t="s">
        <v>140</v>
      </c>
      <c r="D101" s="70">
        <v>96.044996964489883</v>
      </c>
      <c r="E101" s="74">
        <v>44841</v>
      </c>
      <c r="F101" t="s">
        <v>141</v>
      </c>
      <c r="G101" t="s">
        <v>42</v>
      </c>
    </row>
    <row r="102" spans="1:7" hidden="1" x14ac:dyDescent="0.2">
      <c r="A102" t="s">
        <v>158</v>
      </c>
      <c r="B102" t="s">
        <v>129</v>
      </c>
      <c r="C102" t="s">
        <v>140</v>
      </c>
      <c r="D102" s="70">
        <v>63.876846516044303</v>
      </c>
      <c r="E102" s="74">
        <v>44886</v>
      </c>
      <c r="F102" t="s">
        <v>135</v>
      </c>
      <c r="G102" t="s">
        <v>46</v>
      </c>
    </row>
    <row r="103" spans="1:7" hidden="1" x14ac:dyDescent="0.2">
      <c r="A103" t="s">
        <v>224</v>
      </c>
      <c r="B103" t="s">
        <v>133</v>
      </c>
      <c r="C103" t="s">
        <v>130</v>
      </c>
      <c r="D103" s="70">
        <v>96.221810517970923</v>
      </c>
      <c r="E103" s="74">
        <v>44879</v>
      </c>
      <c r="F103" t="s">
        <v>135</v>
      </c>
      <c r="G103" t="s">
        <v>44</v>
      </c>
    </row>
    <row r="104" spans="1:7" hidden="1" x14ac:dyDescent="0.2">
      <c r="A104" t="s">
        <v>180</v>
      </c>
      <c r="B104" t="s">
        <v>129</v>
      </c>
      <c r="C104" t="s">
        <v>130</v>
      </c>
      <c r="D104" s="70">
        <v>52.798749180691132</v>
      </c>
      <c r="E104" s="74">
        <v>44724</v>
      </c>
      <c r="F104" t="s">
        <v>131</v>
      </c>
      <c r="G104" t="s">
        <v>42</v>
      </c>
    </row>
    <row r="105" spans="1:7" hidden="1" x14ac:dyDescent="0.2">
      <c r="A105" t="s">
        <v>225</v>
      </c>
      <c r="B105" t="s">
        <v>137</v>
      </c>
      <c r="C105" t="s">
        <v>134</v>
      </c>
      <c r="D105" s="70">
        <v>89.992026750522214</v>
      </c>
      <c r="E105" s="74">
        <v>44784</v>
      </c>
      <c r="F105" t="s">
        <v>131</v>
      </c>
      <c r="G105" t="s">
        <v>45</v>
      </c>
    </row>
    <row r="106" spans="1:7" hidden="1" x14ac:dyDescent="0.2">
      <c r="A106" t="s">
        <v>226</v>
      </c>
      <c r="B106" t="s">
        <v>137</v>
      </c>
      <c r="C106" t="s">
        <v>130</v>
      </c>
      <c r="D106" s="70">
        <v>64.908744791132236</v>
      </c>
      <c r="E106" s="74">
        <v>44832</v>
      </c>
      <c r="F106" t="s">
        <v>155</v>
      </c>
      <c r="G106" t="s">
        <v>44</v>
      </c>
    </row>
    <row r="107" spans="1:7" hidden="1" x14ac:dyDescent="0.2">
      <c r="A107" t="s">
        <v>227</v>
      </c>
      <c r="B107" t="s">
        <v>133</v>
      </c>
      <c r="C107" t="s">
        <v>140</v>
      </c>
      <c r="D107" s="70">
        <v>77.762180252339235</v>
      </c>
      <c r="E107" s="74">
        <v>44706</v>
      </c>
      <c r="F107" t="s">
        <v>155</v>
      </c>
      <c r="G107" t="s">
        <v>45</v>
      </c>
    </row>
    <row r="108" spans="1:7" hidden="1" x14ac:dyDescent="0.2">
      <c r="A108" t="s">
        <v>228</v>
      </c>
      <c r="B108" t="s">
        <v>129</v>
      </c>
      <c r="C108" t="s">
        <v>130</v>
      </c>
      <c r="D108" s="70">
        <v>64.50159899696915</v>
      </c>
      <c r="E108" s="74">
        <v>44916</v>
      </c>
      <c r="F108" t="s">
        <v>135</v>
      </c>
      <c r="G108" t="s">
        <v>42</v>
      </c>
    </row>
    <row r="109" spans="1:7" hidden="1" x14ac:dyDescent="0.2">
      <c r="A109" t="s">
        <v>229</v>
      </c>
      <c r="B109" t="s">
        <v>129</v>
      </c>
      <c r="C109" t="s">
        <v>134</v>
      </c>
      <c r="D109" s="70">
        <v>53.255543121693272</v>
      </c>
      <c r="E109" s="74">
        <v>44591</v>
      </c>
      <c r="F109" t="s">
        <v>141</v>
      </c>
      <c r="G109" t="s">
        <v>44</v>
      </c>
    </row>
    <row r="110" spans="1:7" hidden="1" x14ac:dyDescent="0.2">
      <c r="A110" t="s">
        <v>230</v>
      </c>
      <c r="B110" t="s">
        <v>129</v>
      </c>
      <c r="C110" t="s">
        <v>130</v>
      </c>
      <c r="D110" s="70">
        <v>93.210845359955798</v>
      </c>
      <c r="E110" s="74">
        <v>44606</v>
      </c>
      <c r="F110" t="s">
        <v>155</v>
      </c>
      <c r="G110" t="s">
        <v>45</v>
      </c>
    </row>
    <row r="111" spans="1:7" hidden="1" x14ac:dyDescent="0.2">
      <c r="A111" t="s">
        <v>231</v>
      </c>
      <c r="B111" t="s">
        <v>133</v>
      </c>
      <c r="C111" t="s">
        <v>130</v>
      </c>
      <c r="D111" s="70">
        <v>74.443113635412388</v>
      </c>
      <c r="E111" s="74">
        <v>44835</v>
      </c>
      <c r="F111" t="s">
        <v>135</v>
      </c>
      <c r="G111" t="s">
        <v>46</v>
      </c>
    </row>
    <row r="112" spans="1:7" hidden="1" x14ac:dyDescent="0.2">
      <c r="A112" t="s">
        <v>232</v>
      </c>
      <c r="B112" t="s">
        <v>129</v>
      </c>
      <c r="C112" t="s">
        <v>134</v>
      </c>
      <c r="D112" s="70">
        <v>75.679329506146402</v>
      </c>
      <c r="E112" s="74">
        <v>44595</v>
      </c>
      <c r="F112" t="s">
        <v>155</v>
      </c>
      <c r="G112" t="s">
        <v>46</v>
      </c>
    </row>
    <row r="113" spans="1:7" hidden="1" x14ac:dyDescent="0.2">
      <c r="A113" t="s">
        <v>233</v>
      </c>
      <c r="B113" t="s">
        <v>137</v>
      </c>
      <c r="C113" t="s">
        <v>134</v>
      </c>
      <c r="D113" s="70">
        <v>80.787733335897968</v>
      </c>
      <c r="E113" s="74">
        <v>44701</v>
      </c>
      <c r="F113" t="s">
        <v>141</v>
      </c>
      <c r="G113" t="s">
        <v>42</v>
      </c>
    </row>
    <row r="114" spans="1:7" hidden="1" x14ac:dyDescent="0.2">
      <c r="A114" t="s">
        <v>234</v>
      </c>
      <c r="B114" t="s">
        <v>129</v>
      </c>
      <c r="C114" t="s">
        <v>140</v>
      </c>
      <c r="D114" s="70">
        <v>94.613750694920554</v>
      </c>
      <c r="E114" s="74">
        <v>44878</v>
      </c>
      <c r="F114" t="s">
        <v>135</v>
      </c>
      <c r="G114" t="s">
        <v>44</v>
      </c>
    </row>
    <row r="115" spans="1:7" hidden="1" x14ac:dyDescent="0.2">
      <c r="A115" t="s">
        <v>235</v>
      </c>
      <c r="B115" t="s">
        <v>133</v>
      </c>
      <c r="C115" t="s">
        <v>130</v>
      </c>
      <c r="D115" s="70">
        <v>51.533315166228753</v>
      </c>
      <c r="E115" s="74">
        <v>44781</v>
      </c>
      <c r="F115" t="s">
        <v>141</v>
      </c>
      <c r="G115" t="s">
        <v>43</v>
      </c>
    </row>
    <row r="116" spans="1:7" hidden="1" x14ac:dyDescent="0.2">
      <c r="A116" t="s">
        <v>232</v>
      </c>
      <c r="B116" t="s">
        <v>129</v>
      </c>
      <c r="C116" t="s">
        <v>140</v>
      </c>
      <c r="D116" s="70">
        <v>79.028964433890692</v>
      </c>
      <c r="E116" s="74">
        <v>44916</v>
      </c>
      <c r="F116" t="s">
        <v>135</v>
      </c>
      <c r="G116" t="s">
        <v>44</v>
      </c>
    </row>
    <row r="117" spans="1:7" hidden="1" x14ac:dyDescent="0.2">
      <c r="A117" t="s">
        <v>236</v>
      </c>
      <c r="B117" t="s">
        <v>129</v>
      </c>
      <c r="C117" t="s">
        <v>130</v>
      </c>
      <c r="D117" s="70">
        <v>52.058526831083903</v>
      </c>
      <c r="E117" s="74">
        <v>44583</v>
      </c>
      <c r="F117" t="s">
        <v>155</v>
      </c>
      <c r="G117" t="s">
        <v>46</v>
      </c>
    </row>
    <row r="118" spans="1:7" hidden="1" x14ac:dyDescent="0.2">
      <c r="A118" t="s">
        <v>188</v>
      </c>
      <c r="B118" t="s">
        <v>137</v>
      </c>
      <c r="C118" t="s">
        <v>130</v>
      </c>
      <c r="D118" s="70">
        <v>57.624067998163923</v>
      </c>
      <c r="E118" s="74">
        <v>44740</v>
      </c>
      <c r="F118" t="s">
        <v>131</v>
      </c>
      <c r="G118" t="s">
        <v>45</v>
      </c>
    </row>
    <row r="119" spans="1:7" hidden="1" x14ac:dyDescent="0.2">
      <c r="A119" t="s">
        <v>237</v>
      </c>
      <c r="B119" t="s">
        <v>129</v>
      </c>
      <c r="C119" t="s">
        <v>140</v>
      </c>
      <c r="D119" s="70">
        <v>72.430012202764146</v>
      </c>
      <c r="E119" s="74">
        <v>44889</v>
      </c>
      <c r="F119" t="s">
        <v>155</v>
      </c>
      <c r="G119" t="s">
        <v>43</v>
      </c>
    </row>
    <row r="120" spans="1:7" hidden="1" x14ac:dyDescent="0.2">
      <c r="A120" t="s">
        <v>192</v>
      </c>
      <c r="B120" t="s">
        <v>137</v>
      </c>
      <c r="C120" t="s">
        <v>130</v>
      </c>
      <c r="D120" s="70">
        <v>63.532123942862803</v>
      </c>
      <c r="E120" s="74">
        <v>44791</v>
      </c>
      <c r="F120" t="s">
        <v>155</v>
      </c>
      <c r="G120" t="s">
        <v>42</v>
      </c>
    </row>
    <row r="121" spans="1:7" hidden="1" x14ac:dyDescent="0.2">
      <c r="A121" t="s">
        <v>238</v>
      </c>
      <c r="B121" t="s">
        <v>137</v>
      </c>
      <c r="C121" t="s">
        <v>130</v>
      </c>
      <c r="D121" s="70">
        <v>91.850720066328265</v>
      </c>
      <c r="E121" s="74">
        <v>44599</v>
      </c>
      <c r="F121" t="s">
        <v>131</v>
      </c>
      <c r="G121" t="s">
        <v>43</v>
      </c>
    </row>
    <row r="122" spans="1:7" hidden="1" x14ac:dyDescent="0.2">
      <c r="A122" t="s">
        <v>239</v>
      </c>
      <c r="B122" t="s">
        <v>133</v>
      </c>
      <c r="C122" t="s">
        <v>130</v>
      </c>
      <c r="D122" s="70">
        <v>79.4147283309443</v>
      </c>
      <c r="E122" s="74">
        <v>44630</v>
      </c>
      <c r="F122" t="s">
        <v>131</v>
      </c>
      <c r="G122" t="s">
        <v>42</v>
      </c>
    </row>
    <row r="123" spans="1:7" hidden="1" x14ac:dyDescent="0.2">
      <c r="A123" t="s">
        <v>240</v>
      </c>
      <c r="B123" t="s">
        <v>137</v>
      </c>
      <c r="C123" t="s">
        <v>134</v>
      </c>
      <c r="D123" s="70">
        <v>57.332772341785343</v>
      </c>
      <c r="E123" s="74">
        <v>44676</v>
      </c>
      <c r="F123" t="s">
        <v>135</v>
      </c>
      <c r="G123" t="s">
        <v>43</v>
      </c>
    </row>
    <row r="124" spans="1:7" hidden="1" x14ac:dyDescent="0.2">
      <c r="A124" t="s">
        <v>220</v>
      </c>
      <c r="B124" t="s">
        <v>137</v>
      </c>
      <c r="C124" t="s">
        <v>140</v>
      </c>
      <c r="D124" s="70">
        <v>87.225274390485311</v>
      </c>
      <c r="E124" s="74">
        <v>44799</v>
      </c>
      <c r="F124" t="s">
        <v>135</v>
      </c>
      <c r="G124" t="s">
        <v>42</v>
      </c>
    </row>
    <row r="125" spans="1:7" hidden="1" x14ac:dyDescent="0.2">
      <c r="A125" t="s">
        <v>199</v>
      </c>
      <c r="B125" t="s">
        <v>133</v>
      </c>
      <c r="C125" t="s">
        <v>134</v>
      </c>
      <c r="D125" s="70">
        <v>93.727242110427383</v>
      </c>
      <c r="E125" s="74">
        <v>44895</v>
      </c>
      <c r="F125" t="s">
        <v>141</v>
      </c>
      <c r="G125" t="s">
        <v>42</v>
      </c>
    </row>
    <row r="126" spans="1:7" hidden="1" x14ac:dyDescent="0.2">
      <c r="A126" t="s">
        <v>216</v>
      </c>
      <c r="B126" t="s">
        <v>137</v>
      </c>
      <c r="C126" t="s">
        <v>140</v>
      </c>
      <c r="D126" s="70">
        <v>50.486604840495083</v>
      </c>
      <c r="E126" s="74">
        <v>44708</v>
      </c>
      <c r="F126" t="s">
        <v>141</v>
      </c>
      <c r="G126" t="s">
        <v>43</v>
      </c>
    </row>
    <row r="127" spans="1:7" hidden="1" x14ac:dyDescent="0.2">
      <c r="A127" t="s">
        <v>241</v>
      </c>
      <c r="B127" t="s">
        <v>133</v>
      </c>
      <c r="C127" t="s">
        <v>140</v>
      </c>
      <c r="D127" s="70">
        <v>56.621142485721229</v>
      </c>
      <c r="E127" s="74">
        <v>44570</v>
      </c>
      <c r="F127" t="s">
        <v>155</v>
      </c>
      <c r="G127" t="s">
        <v>43</v>
      </c>
    </row>
    <row r="128" spans="1:7" hidden="1" x14ac:dyDescent="0.2">
      <c r="A128" t="s">
        <v>150</v>
      </c>
      <c r="B128" t="s">
        <v>129</v>
      </c>
      <c r="C128" t="s">
        <v>130</v>
      </c>
      <c r="D128" s="70">
        <v>55.827061041651177</v>
      </c>
      <c r="E128" s="74">
        <v>44848</v>
      </c>
      <c r="F128" t="s">
        <v>131</v>
      </c>
      <c r="G128" t="s">
        <v>42</v>
      </c>
    </row>
    <row r="129" spans="1:7" hidden="1" x14ac:dyDescent="0.2">
      <c r="A129" t="s">
        <v>222</v>
      </c>
      <c r="B129" t="s">
        <v>133</v>
      </c>
      <c r="C129" t="s">
        <v>140</v>
      </c>
      <c r="D129" s="70">
        <v>92.526809782093949</v>
      </c>
      <c r="E129" s="74">
        <v>44611</v>
      </c>
      <c r="F129" t="s">
        <v>141</v>
      </c>
      <c r="G129" t="s">
        <v>46</v>
      </c>
    </row>
    <row r="130" spans="1:7" hidden="1" x14ac:dyDescent="0.2">
      <c r="A130" t="s">
        <v>242</v>
      </c>
      <c r="B130" t="s">
        <v>137</v>
      </c>
      <c r="C130" t="s">
        <v>134</v>
      </c>
      <c r="D130" s="70">
        <v>89.17274037322241</v>
      </c>
      <c r="E130" s="74">
        <v>44898</v>
      </c>
      <c r="F130" t="s">
        <v>155</v>
      </c>
      <c r="G130" t="s">
        <v>43</v>
      </c>
    </row>
    <row r="131" spans="1:7" hidden="1" x14ac:dyDescent="0.2">
      <c r="A131" t="s">
        <v>243</v>
      </c>
      <c r="B131" t="s">
        <v>133</v>
      </c>
      <c r="C131" t="s">
        <v>134</v>
      </c>
      <c r="D131" s="70">
        <v>90.912888846648343</v>
      </c>
      <c r="E131" s="74">
        <v>44566</v>
      </c>
      <c r="F131" t="s">
        <v>131</v>
      </c>
      <c r="G131" t="s">
        <v>44</v>
      </c>
    </row>
    <row r="132" spans="1:7" hidden="1" x14ac:dyDescent="0.2">
      <c r="A132" t="s">
        <v>211</v>
      </c>
      <c r="B132" t="s">
        <v>137</v>
      </c>
      <c r="C132" t="s">
        <v>134</v>
      </c>
      <c r="D132" s="70">
        <v>64.54007951047835</v>
      </c>
      <c r="E132" s="74">
        <v>44903</v>
      </c>
      <c r="F132" t="s">
        <v>135</v>
      </c>
      <c r="G132" t="s">
        <v>45</v>
      </c>
    </row>
    <row r="133" spans="1:7" hidden="1" x14ac:dyDescent="0.2">
      <c r="A133" t="s">
        <v>244</v>
      </c>
      <c r="B133" t="s">
        <v>129</v>
      </c>
      <c r="C133" t="s">
        <v>140</v>
      </c>
      <c r="D133" s="70">
        <v>83.920009607818542</v>
      </c>
      <c r="E133" s="74">
        <v>44686</v>
      </c>
      <c r="F133" t="s">
        <v>155</v>
      </c>
      <c r="G133" t="s">
        <v>42</v>
      </c>
    </row>
    <row r="134" spans="1:7" hidden="1" x14ac:dyDescent="0.2">
      <c r="A134" t="s">
        <v>245</v>
      </c>
      <c r="B134" t="s">
        <v>133</v>
      </c>
      <c r="C134" t="s">
        <v>134</v>
      </c>
      <c r="D134" s="70">
        <v>78.958160431425966</v>
      </c>
      <c r="E134" s="74">
        <v>44635</v>
      </c>
      <c r="F134" t="s">
        <v>135</v>
      </c>
      <c r="G134" t="s">
        <v>42</v>
      </c>
    </row>
    <row r="135" spans="1:7" hidden="1" x14ac:dyDescent="0.2">
      <c r="A135" t="s">
        <v>246</v>
      </c>
      <c r="B135" t="s">
        <v>129</v>
      </c>
      <c r="C135" t="s">
        <v>140</v>
      </c>
      <c r="D135" s="70">
        <v>60.102927832483303</v>
      </c>
      <c r="E135" s="74">
        <v>44725</v>
      </c>
      <c r="F135" t="s">
        <v>141</v>
      </c>
      <c r="G135" t="s">
        <v>45</v>
      </c>
    </row>
    <row r="136" spans="1:7" hidden="1" x14ac:dyDescent="0.2">
      <c r="A136" t="s">
        <v>166</v>
      </c>
      <c r="B136" t="s">
        <v>137</v>
      </c>
      <c r="C136" t="s">
        <v>134</v>
      </c>
      <c r="D136" s="70">
        <v>87.91921209177832</v>
      </c>
      <c r="E136" s="74">
        <v>44838</v>
      </c>
      <c r="F136" t="s">
        <v>141</v>
      </c>
      <c r="G136" t="s">
        <v>46</v>
      </c>
    </row>
    <row r="137" spans="1:7" hidden="1" x14ac:dyDescent="0.2">
      <c r="A137" t="s">
        <v>247</v>
      </c>
      <c r="B137" t="s">
        <v>137</v>
      </c>
      <c r="C137" t="s">
        <v>134</v>
      </c>
      <c r="D137" s="70">
        <v>67.33227732443018</v>
      </c>
      <c r="E137" s="74">
        <v>44884</v>
      </c>
      <c r="F137" t="s">
        <v>131</v>
      </c>
      <c r="G137" t="s">
        <v>45</v>
      </c>
    </row>
    <row r="138" spans="1:7" hidden="1" x14ac:dyDescent="0.2">
      <c r="A138" t="s">
        <v>213</v>
      </c>
      <c r="B138" t="s">
        <v>129</v>
      </c>
      <c r="C138" t="s">
        <v>140</v>
      </c>
      <c r="D138" s="70">
        <v>99.678022154701637</v>
      </c>
      <c r="E138" s="74">
        <v>44860</v>
      </c>
      <c r="F138" t="s">
        <v>155</v>
      </c>
      <c r="G138" t="s">
        <v>43</v>
      </c>
    </row>
    <row r="139" spans="1:7" hidden="1" x14ac:dyDescent="0.2">
      <c r="A139" t="s">
        <v>248</v>
      </c>
      <c r="B139" t="s">
        <v>133</v>
      </c>
      <c r="C139" t="s">
        <v>134</v>
      </c>
      <c r="D139" s="70">
        <v>53.825939796357318</v>
      </c>
      <c r="E139" s="74">
        <v>44850</v>
      </c>
      <c r="F139" t="s">
        <v>135</v>
      </c>
      <c r="G139" t="s">
        <v>45</v>
      </c>
    </row>
    <row r="140" spans="1:7" hidden="1" x14ac:dyDescent="0.2">
      <c r="A140" t="s">
        <v>128</v>
      </c>
      <c r="B140" t="s">
        <v>133</v>
      </c>
      <c r="C140" t="s">
        <v>130</v>
      </c>
      <c r="D140" s="70">
        <v>77.600887722670507</v>
      </c>
      <c r="E140" s="74">
        <v>44637</v>
      </c>
      <c r="F140" t="s">
        <v>131</v>
      </c>
      <c r="G140" t="s">
        <v>42</v>
      </c>
    </row>
    <row r="141" spans="1:7" hidden="1" x14ac:dyDescent="0.2">
      <c r="A141" t="s">
        <v>249</v>
      </c>
      <c r="B141" t="s">
        <v>137</v>
      </c>
      <c r="C141" t="s">
        <v>140</v>
      </c>
      <c r="D141" s="70">
        <v>87.572909470895198</v>
      </c>
      <c r="E141" s="74">
        <v>44858</v>
      </c>
      <c r="F141" t="s">
        <v>141</v>
      </c>
      <c r="G141" t="s">
        <v>45</v>
      </c>
    </row>
    <row r="142" spans="1:7" hidden="1" x14ac:dyDescent="0.2">
      <c r="A142" t="s">
        <v>139</v>
      </c>
      <c r="B142" t="s">
        <v>129</v>
      </c>
      <c r="C142" t="s">
        <v>140</v>
      </c>
      <c r="D142" s="70">
        <v>83.833385580806905</v>
      </c>
      <c r="E142" s="74">
        <v>44697</v>
      </c>
      <c r="F142" t="s">
        <v>141</v>
      </c>
      <c r="G142" t="s">
        <v>44</v>
      </c>
    </row>
    <row r="143" spans="1:7" hidden="1" x14ac:dyDescent="0.2">
      <c r="A143" t="s">
        <v>250</v>
      </c>
      <c r="B143" t="s">
        <v>129</v>
      </c>
      <c r="C143" t="s">
        <v>140</v>
      </c>
      <c r="D143" s="70">
        <v>92.124896850121488</v>
      </c>
      <c r="E143" s="74">
        <v>44666</v>
      </c>
      <c r="F143" t="s">
        <v>155</v>
      </c>
      <c r="G143" t="s">
        <v>43</v>
      </c>
    </row>
    <row r="144" spans="1:7" hidden="1" x14ac:dyDescent="0.2">
      <c r="A144" t="s">
        <v>251</v>
      </c>
      <c r="B144" t="s">
        <v>133</v>
      </c>
      <c r="C144" t="s">
        <v>130</v>
      </c>
      <c r="D144" s="70">
        <v>92.649659194209278</v>
      </c>
      <c r="E144" s="74">
        <v>44655</v>
      </c>
      <c r="F144" t="s">
        <v>135</v>
      </c>
      <c r="G144" t="s">
        <v>45</v>
      </c>
    </row>
    <row r="145" spans="1:7" hidden="1" x14ac:dyDescent="0.2">
      <c r="A145" t="s">
        <v>252</v>
      </c>
      <c r="B145" t="s">
        <v>133</v>
      </c>
      <c r="C145" t="s">
        <v>140</v>
      </c>
      <c r="D145" s="70">
        <v>72.035050166036697</v>
      </c>
      <c r="E145" s="74">
        <v>44695</v>
      </c>
      <c r="F145" t="s">
        <v>155</v>
      </c>
      <c r="G145" t="s">
        <v>42</v>
      </c>
    </row>
    <row r="146" spans="1:7" hidden="1" x14ac:dyDescent="0.2">
      <c r="A146" t="s">
        <v>227</v>
      </c>
      <c r="B146" t="s">
        <v>133</v>
      </c>
      <c r="C146" t="s">
        <v>134</v>
      </c>
      <c r="D146" s="70">
        <v>52.882532594364427</v>
      </c>
      <c r="E146" s="74">
        <v>44628</v>
      </c>
      <c r="F146" t="s">
        <v>135</v>
      </c>
      <c r="G146" t="s">
        <v>43</v>
      </c>
    </row>
    <row r="147" spans="1:7" hidden="1" x14ac:dyDescent="0.2">
      <c r="A147" t="s">
        <v>253</v>
      </c>
      <c r="B147" t="s">
        <v>129</v>
      </c>
      <c r="C147" t="s">
        <v>134</v>
      </c>
      <c r="D147" s="70">
        <v>79.803545858523705</v>
      </c>
      <c r="E147" s="74">
        <v>44707</v>
      </c>
      <c r="F147" t="s">
        <v>135</v>
      </c>
      <c r="G147" t="s">
        <v>42</v>
      </c>
    </row>
    <row r="148" spans="1:7" hidden="1" x14ac:dyDescent="0.2">
      <c r="A148" t="s">
        <v>186</v>
      </c>
      <c r="B148" t="s">
        <v>133</v>
      </c>
      <c r="C148" t="s">
        <v>134</v>
      </c>
      <c r="D148" s="70">
        <v>54.553096471537543</v>
      </c>
      <c r="E148" s="74">
        <v>44719</v>
      </c>
      <c r="F148" t="s">
        <v>155</v>
      </c>
      <c r="G148" t="s">
        <v>46</v>
      </c>
    </row>
    <row r="149" spans="1:7" hidden="1" x14ac:dyDescent="0.2">
      <c r="A149" t="s">
        <v>254</v>
      </c>
      <c r="B149" t="s">
        <v>133</v>
      </c>
      <c r="C149" t="s">
        <v>140</v>
      </c>
      <c r="D149" s="70">
        <v>96.309009185837567</v>
      </c>
      <c r="E149" s="74">
        <v>44723</v>
      </c>
      <c r="F149" t="s">
        <v>131</v>
      </c>
      <c r="G149" t="s">
        <v>44</v>
      </c>
    </row>
    <row r="150" spans="1:7" hidden="1" x14ac:dyDescent="0.2">
      <c r="A150" t="s">
        <v>191</v>
      </c>
      <c r="B150" t="s">
        <v>137</v>
      </c>
      <c r="C150" t="s">
        <v>134</v>
      </c>
      <c r="D150" s="70">
        <v>92.795923384451484</v>
      </c>
      <c r="E150" s="74">
        <v>44901</v>
      </c>
      <c r="F150" t="s">
        <v>155</v>
      </c>
      <c r="G150" t="s">
        <v>46</v>
      </c>
    </row>
    <row r="151" spans="1:7" hidden="1" x14ac:dyDescent="0.2">
      <c r="A151" t="s">
        <v>255</v>
      </c>
      <c r="B151" t="s">
        <v>133</v>
      </c>
      <c r="C151" t="s">
        <v>140</v>
      </c>
      <c r="D151" s="70">
        <v>54.20331651110898</v>
      </c>
      <c r="E151" s="74">
        <v>44749</v>
      </c>
      <c r="F151" t="s">
        <v>155</v>
      </c>
      <c r="G151" t="s">
        <v>44</v>
      </c>
    </row>
    <row r="152" spans="1:7" hidden="1" x14ac:dyDescent="0.2">
      <c r="A152" t="s">
        <v>256</v>
      </c>
      <c r="B152" t="s">
        <v>133</v>
      </c>
      <c r="C152" t="s">
        <v>134</v>
      </c>
      <c r="D152" s="70">
        <v>78.866215740867062</v>
      </c>
      <c r="E152" s="74">
        <v>44899</v>
      </c>
      <c r="F152" t="s">
        <v>141</v>
      </c>
      <c r="G152" t="s">
        <v>45</v>
      </c>
    </row>
    <row r="153" spans="1:7" hidden="1" x14ac:dyDescent="0.2">
      <c r="A153" t="s">
        <v>257</v>
      </c>
      <c r="B153" t="s">
        <v>129</v>
      </c>
      <c r="C153" t="s">
        <v>130</v>
      </c>
      <c r="D153" s="70">
        <v>72.895628194087664</v>
      </c>
      <c r="E153" s="74">
        <v>44655</v>
      </c>
      <c r="F153" t="s">
        <v>141</v>
      </c>
      <c r="G153" t="s">
        <v>43</v>
      </c>
    </row>
    <row r="154" spans="1:7" hidden="1" x14ac:dyDescent="0.2">
      <c r="A154" t="s">
        <v>258</v>
      </c>
      <c r="B154" t="s">
        <v>129</v>
      </c>
      <c r="C154" t="s">
        <v>130</v>
      </c>
      <c r="D154" s="70">
        <v>54.50604138782596</v>
      </c>
      <c r="E154" s="74">
        <v>44741</v>
      </c>
      <c r="F154" t="s">
        <v>155</v>
      </c>
      <c r="G154" t="s">
        <v>45</v>
      </c>
    </row>
    <row r="155" spans="1:7" hidden="1" x14ac:dyDescent="0.2">
      <c r="A155" t="s">
        <v>179</v>
      </c>
      <c r="B155" t="s">
        <v>137</v>
      </c>
      <c r="C155" t="s">
        <v>130</v>
      </c>
      <c r="D155" s="70">
        <v>80.166606105325187</v>
      </c>
      <c r="E155" s="74">
        <v>44848</v>
      </c>
      <c r="F155" t="s">
        <v>155</v>
      </c>
      <c r="G155" t="s">
        <v>44</v>
      </c>
    </row>
    <row r="156" spans="1:7" hidden="1" x14ac:dyDescent="0.2">
      <c r="A156" t="s">
        <v>233</v>
      </c>
      <c r="B156" t="s">
        <v>133</v>
      </c>
      <c r="C156" t="s">
        <v>130</v>
      </c>
      <c r="D156" s="70">
        <v>91.625216813882048</v>
      </c>
      <c r="E156" s="74">
        <v>44882</v>
      </c>
      <c r="F156" t="s">
        <v>141</v>
      </c>
      <c r="G156" t="s">
        <v>44</v>
      </c>
    </row>
    <row r="157" spans="1:7" hidden="1" x14ac:dyDescent="0.2">
      <c r="A157" t="s">
        <v>259</v>
      </c>
      <c r="B157" t="s">
        <v>137</v>
      </c>
      <c r="C157" t="s">
        <v>140</v>
      </c>
      <c r="D157" s="70">
        <v>67.992103498745706</v>
      </c>
      <c r="E157" s="74">
        <v>44747</v>
      </c>
      <c r="F157" t="s">
        <v>135</v>
      </c>
      <c r="G157" t="s">
        <v>44</v>
      </c>
    </row>
    <row r="158" spans="1:7" hidden="1" x14ac:dyDescent="0.2">
      <c r="A158" t="s">
        <v>211</v>
      </c>
      <c r="B158" t="s">
        <v>129</v>
      </c>
      <c r="C158" t="s">
        <v>134</v>
      </c>
      <c r="D158" s="70">
        <v>63.346625716364578</v>
      </c>
      <c r="E158" s="74">
        <v>44698</v>
      </c>
      <c r="F158" t="s">
        <v>155</v>
      </c>
      <c r="G158" t="s">
        <v>42</v>
      </c>
    </row>
    <row r="159" spans="1:7" hidden="1" x14ac:dyDescent="0.2">
      <c r="A159" t="s">
        <v>252</v>
      </c>
      <c r="B159" t="s">
        <v>137</v>
      </c>
      <c r="C159" t="s">
        <v>130</v>
      </c>
      <c r="D159" s="70">
        <v>88.777598220759259</v>
      </c>
      <c r="E159" s="74">
        <v>44690</v>
      </c>
      <c r="F159" t="s">
        <v>131</v>
      </c>
      <c r="G159" t="s">
        <v>43</v>
      </c>
    </row>
    <row r="160" spans="1:7" hidden="1" x14ac:dyDescent="0.2">
      <c r="A160" t="s">
        <v>260</v>
      </c>
      <c r="B160" t="s">
        <v>129</v>
      </c>
      <c r="C160" t="s">
        <v>140</v>
      </c>
      <c r="D160" s="70">
        <v>83.131595755163914</v>
      </c>
      <c r="E160" s="74">
        <v>44754</v>
      </c>
      <c r="F160" t="s">
        <v>131</v>
      </c>
      <c r="G160" t="s">
        <v>45</v>
      </c>
    </row>
    <row r="161" spans="1:7" hidden="1" x14ac:dyDescent="0.2">
      <c r="A161" t="s">
        <v>219</v>
      </c>
      <c r="B161" t="s">
        <v>137</v>
      </c>
      <c r="C161" t="s">
        <v>130</v>
      </c>
      <c r="D161" s="70">
        <v>56.953589408501607</v>
      </c>
      <c r="E161" s="74">
        <v>44876</v>
      </c>
      <c r="F161" t="s">
        <v>131</v>
      </c>
      <c r="G161" t="s">
        <v>45</v>
      </c>
    </row>
    <row r="162" spans="1:7" hidden="1" x14ac:dyDescent="0.2">
      <c r="A162" t="s">
        <v>261</v>
      </c>
      <c r="B162" t="s">
        <v>137</v>
      </c>
      <c r="C162" t="s">
        <v>130</v>
      </c>
      <c r="D162" s="70">
        <v>86.590606911130379</v>
      </c>
      <c r="E162" s="74">
        <v>44833</v>
      </c>
      <c r="F162" t="s">
        <v>155</v>
      </c>
      <c r="G162" t="s">
        <v>46</v>
      </c>
    </row>
    <row r="163" spans="1:7" hidden="1" x14ac:dyDescent="0.2">
      <c r="A163" t="s">
        <v>241</v>
      </c>
      <c r="B163" t="s">
        <v>133</v>
      </c>
      <c r="C163" t="s">
        <v>140</v>
      </c>
      <c r="D163" s="70">
        <v>59.212103746819217</v>
      </c>
      <c r="E163" s="74">
        <v>44912</v>
      </c>
      <c r="F163" t="s">
        <v>135</v>
      </c>
      <c r="G163" t="s">
        <v>44</v>
      </c>
    </row>
    <row r="164" spans="1:7" hidden="1" x14ac:dyDescent="0.2">
      <c r="A164" t="s">
        <v>221</v>
      </c>
      <c r="B164" t="s">
        <v>137</v>
      </c>
      <c r="C164" t="s">
        <v>140</v>
      </c>
      <c r="D164" s="70">
        <v>68.53130988924093</v>
      </c>
      <c r="E164" s="74">
        <v>44704</v>
      </c>
      <c r="F164" t="s">
        <v>135</v>
      </c>
      <c r="G164" t="s">
        <v>44</v>
      </c>
    </row>
    <row r="165" spans="1:7" hidden="1" x14ac:dyDescent="0.2">
      <c r="A165" t="s">
        <v>262</v>
      </c>
      <c r="B165" t="s">
        <v>133</v>
      </c>
      <c r="C165" t="s">
        <v>134</v>
      </c>
      <c r="D165" s="70">
        <v>55.231946858965642</v>
      </c>
      <c r="E165" s="74">
        <v>44577</v>
      </c>
      <c r="F165" t="s">
        <v>141</v>
      </c>
      <c r="G165" t="s">
        <v>44</v>
      </c>
    </row>
    <row r="166" spans="1:7" hidden="1" x14ac:dyDescent="0.2">
      <c r="A166" t="s">
        <v>263</v>
      </c>
      <c r="B166" t="s">
        <v>133</v>
      </c>
      <c r="C166" t="s">
        <v>134</v>
      </c>
      <c r="D166" s="70">
        <v>96.167194634708352</v>
      </c>
      <c r="E166" s="74">
        <v>44862</v>
      </c>
      <c r="F166" t="s">
        <v>155</v>
      </c>
      <c r="G166" t="s">
        <v>45</v>
      </c>
    </row>
    <row r="167" spans="1:7" hidden="1" x14ac:dyDescent="0.2">
      <c r="A167" t="s">
        <v>224</v>
      </c>
      <c r="B167" t="s">
        <v>133</v>
      </c>
      <c r="C167" t="s">
        <v>130</v>
      </c>
      <c r="D167" s="70">
        <v>51.484904010009252</v>
      </c>
      <c r="E167" s="74">
        <v>44805</v>
      </c>
      <c r="F167" t="s">
        <v>135</v>
      </c>
      <c r="G167" t="s">
        <v>46</v>
      </c>
    </row>
    <row r="168" spans="1:7" hidden="1" x14ac:dyDescent="0.2">
      <c r="A168" t="s">
        <v>164</v>
      </c>
      <c r="B168" t="s">
        <v>133</v>
      </c>
      <c r="C168" t="s">
        <v>130</v>
      </c>
      <c r="D168" s="70">
        <v>90.362772128864677</v>
      </c>
      <c r="E168" s="74">
        <v>44667</v>
      </c>
      <c r="F168" t="s">
        <v>155</v>
      </c>
      <c r="G168" t="s">
        <v>42</v>
      </c>
    </row>
    <row r="169" spans="1:7" hidden="1" x14ac:dyDescent="0.2">
      <c r="A169" t="s">
        <v>158</v>
      </c>
      <c r="B169" t="s">
        <v>137</v>
      </c>
      <c r="C169" t="s">
        <v>134</v>
      </c>
      <c r="D169" s="70">
        <v>59.387581342185221</v>
      </c>
      <c r="E169" s="74">
        <v>44648</v>
      </c>
      <c r="F169" t="s">
        <v>141</v>
      </c>
      <c r="G169" t="s">
        <v>43</v>
      </c>
    </row>
    <row r="170" spans="1:7" hidden="1" x14ac:dyDescent="0.2">
      <c r="A170" t="s">
        <v>264</v>
      </c>
      <c r="B170" t="s">
        <v>129</v>
      </c>
      <c r="C170" t="s">
        <v>134</v>
      </c>
      <c r="D170" s="70">
        <v>93.307265726346657</v>
      </c>
      <c r="E170" s="74">
        <v>44689</v>
      </c>
      <c r="F170" t="s">
        <v>141</v>
      </c>
      <c r="G170" t="s">
        <v>42</v>
      </c>
    </row>
    <row r="171" spans="1:7" hidden="1" x14ac:dyDescent="0.2">
      <c r="A171" t="s">
        <v>265</v>
      </c>
      <c r="B171" t="s">
        <v>129</v>
      </c>
      <c r="C171" t="s">
        <v>140</v>
      </c>
      <c r="D171" s="70">
        <v>65.58422632403915</v>
      </c>
      <c r="E171" s="74">
        <v>44901</v>
      </c>
      <c r="F171" t="s">
        <v>141</v>
      </c>
      <c r="G171" t="s">
        <v>45</v>
      </c>
    </row>
    <row r="172" spans="1:7" hidden="1" x14ac:dyDescent="0.2">
      <c r="A172" t="s">
        <v>266</v>
      </c>
      <c r="B172" t="s">
        <v>129</v>
      </c>
      <c r="C172" t="s">
        <v>134</v>
      </c>
      <c r="D172" s="70">
        <v>81.112140921547777</v>
      </c>
      <c r="E172" s="74">
        <v>44565</v>
      </c>
      <c r="F172" t="s">
        <v>131</v>
      </c>
      <c r="G172" t="s">
        <v>44</v>
      </c>
    </row>
    <row r="173" spans="1:7" hidden="1" x14ac:dyDescent="0.2">
      <c r="A173" t="s">
        <v>219</v>
      </c>
      <c r="B173" t="s">
        <v>137</v>
      </c>
      <c r="C173" t="s">
        <v>134</v>
      </c>
      <c r="D173" s="70">
        <v>53.320973287835827</v>
      </c>
      <c r="E173" s="74">
        <v>44887</v>
      </c>
      <c r="F173" t="s">
        <v>155</v>
      </c>
      <c r="G173" t="s">
        <v>43</v>
      </c>
    </row>
    <row r="174" spans="1:7" hidden="1" x14ac:dyDescent="0.2">
      <c r="A174" t="s">
        <v>173</v>
      </c>
      <c r="B174" t="s">
        <v>133</v>
      </c>
      <c r="C174" t="s">
        <v>130</v>
      </c>
      <c r="D174" s="70">
        <v>52.29976622939266</v>
      </c>
      <c r="E174" s="74">
        <v>44866</v>
      </c>
      <c r="F174" t="s">
        <v>141</v>
      </c>
      <c r="G174" t="s">
        <v>45</v>
      </c>
    </row>
    <row r="175" spans="1:7" hidden="1" x14ac:dyDescent="0.2">
      <c r="A175" t="s">
        <v>234</v>
      </c>
      <c r="B175" t="s">
        <v>129</v>
      </c>
      <c r="C175" t="s">
        <v>134</v>
      </c>
      <c r="D175" s="70">
        <v>66.549579139448596</v>
      </c>
      <c r="E175" s="74">
        <v>44655</v>
      </c>
      <c r="F175" t="s">
        <v>155</v>
      </c>
      <c r="G175" t="s">
        <v>45</v>
      </c>
    </row>
    <row r="176" spans="1:7" hidden="1" x14ac:dyDescent="0.2">
      <c r="A176" t="s">
        <v>267</v>
      </c>
      <c r="B176" t="s">
        <v>137</v>
      </c>
      <c r="C176" t="s">
        <v>130</v>
      </c>
      <c r="D176" s="70">
        <v>90.770976122009159</v>
      </c>
      <c r="E176" s="74">
        <v>44769</v>
      </c>
      <c r="F176" t="s">
        <v>131</v>
      </c>
      <c r="G176" t="s">
        <v>45</v>
      </c>
    </row>
    <row r="177" spans="1:7" hidden="1" x14ac:dyDescent="0.2">
      <c r="A177" t="s">
        <v>201</v>
      </c>
      <c r="B177" t="s">
        <v>133</v>
      </c>
      <c r="C177" t="s">
        <v>134</v>
      </c>
      <c r="D177" s="70">
        <v>68.358202271532576</v>
      </c>
      <c r="E177" s="74">
        <v>44785</v>
      </c>
      <c r="F177" t="s">
        <v>131</v>
      </c>
      <c r="G177" t="s">
        <v>43</v>
      </c>
    </row>
    <row r="178" spans="1:7" hidden="1" x14ac:dyDescent="0.2">
      <c r="A178" t="s">
        <v>268</v>
      </c>
      <c r="B178" t="s">
        <v>129</v>
      </c>
      <c r="C178" t="s">
        <v>140</v>
      </c>
      <c r="D178" s="70">
        <v>54.076548005135777</v>
      </c>
      <c r="E178" s="74">
        <v>44908</v>
      </c>
      <c r="F178" t="s">
        <v>141</v>
      </c>
      <c r="G178" t="s">
        <v>43</v>
      </c>
    </row>
    <row r="179" spans="1:7" hidden="1" x14ac:dyDescent="0.2">
      <c r="A179" t="s">
        <v>229</v>
      </c>
      <c r="B179" t="s">
        <v>133</v>
      </c>
      <c r="C179" t="s">
        <v>134</v>
      </c>
      <c r="D179" s="70">
        <v>81.055674104968688</v>
      </c>
      <c r="E179" s="74">
        <v>44881</v>
      </c>
      <c r="F179" t="s">
        <v>141</v>
      </c>
      <c r="G179" t="s">
        <v>46</v>
      </c>
    </row>
    <row r="180" spans="1:7" hidden="1" x14ac:dyDescent="0.2">
      <c r="A180" t="s">
        <v>269</v>
      </c>
      <c r="B180" t="s">
        <v>129</v>
      </c>
      <c r="C180" t="s">
        <v>134</v>
      </c>
      <c r="D180" s="70">
        <v>71.729272743530132</v>
      </c>
      <c r="E180" s="74">
        <v>44608</v>
      </c>
      <c r="F180" t="s">
        <v>135</v>
      </c>
      <c r="G180" t="s">
        <v>46</v>
      </c>
    </row>
    <row r="181" spans="1:7" hidden="1" x14ac:dyDescent="0.2">
      <c r="A181" t="s">
        <v>270</v>
      </c>
      <c r="B181" t="s">
        <v>129</v>
      </c>
      <c r="C181" t="s">
        <v>134</v>
      </c>
      <c r="D181" s="70">
        <v>54.833838411120858</v>
      </c>
      <c r="E181" s="74">
        <v>44741</v>
      </c>
      <c r="F181" t="s">
        <v>155</v>
      </c>
      <c r="G181" t="s">
        <v>42</v>
      </c>
    </row>
    <row r="182" spans="1:7" hidden="1" x14ac:dyDescent="0.2">
      <c r="A182" t="s">
        <v>271</v>
      </c>
      <c r="B182" t="s">
        <v>129</v>
      </c>
      <c r="C182" t="s">
        <v>130</v>
      </c>
      <c r="D182" s="70">
        <v>83.672861491749174</v>
      </c>
      <c r="E182" s="74">
        <v>44666</v>
      </c>
      <c r="F182" t="s">
        <v>141</v>
      </c>
      <c r="G182" t="s">
        <v>43</v>
      </c>
    </row>
    <row r="183" spans="1:7" hidden="1" x14ac:dyDescent="0.2">
      <c r="A183" t="s">
        <v>272</v>
      </c>
      <c r="B183" t="s">
        <v>133</v>
      </c>
      <c r="C183" t="s">
        <v>140</v>
      </c>
      <c r="D183" s="70">
        <v>71.555017390914458</v>
      </c>
      <c r="E183" s="74">
        <v>44759</v>
      </c>
      <c r="F183" t="s">
        <v>135</v>
      </c>
      <c r="G183" t="s">
        <v>43</v>
      </c>
    </row>
    <row r="184" spans="1:7" hidden="1" x14ac:dyDescent="0.2">
      <c r="A184" t="s">
        <v>273</v>
      </c>
      <c r="B184" t="s">
        <v>137</v>
      </c>
      <c r="C184" t="s">
        <v>134</v>
      </c>
      <c r="D184" s="70">
        <v>51.00302559684669</v>
      </c>
      <c r="E184" s="74">
        <v>44666</v>
      </c>
      <c r="F184" t="s">
        <v>155</v>
      </c>
      <c r="G184" t="s">
        <v>43</v>
      </c>
    </row>
    <row r="185" spans="1:7" hidden="1" x14ac:dyDescent="0.2">
      <c r="A185" t="s">
        <v>215</v>
      </c>
      <c r="B185" t="s">
        <v>133</v>
      </c>
      <c r="C185" t="s">
        <v>130</v>
      </c>
      <c r="D185" s="70">
        <v>68.386396199893099</v>
      </c>
      <c r="E185" s="74">
        <v>44840</v>
      </c>
      <c r="F185" t="s">
        <v>141</v>
      </c>
      <c r="G185" t="s">
        <v>46</v>
      </c>
    </row>
    <row r="186" spans="1:7" hidden="1" x14ac:dyDescent="0.2">
      <c r="A186" t="s">
        <v>202</v>
      </c>
      <c r="B186" t="s">
        <v>129</v>
      </c>
      <c r="C186" t="s">
        <v>140</v>
      </c>
      <c r="D186" s="70">
        <v>70.671511154617122</v>
      </c>
      <c r="E186" s="74">
        <v>44820</v>
      </c>
      <c r="F186" t="s">
        <v>135</v>
      </c>
      <c r="G186" t="s">
        <v>45</v>
      </c>
    </row>
    <row r="187" spans="1:7" hidden="1" x14ac:dyDescent="0.2">
      <c r="A187" t="s">
        <v>239</v>
      </c>
      <c r="B187" t="s">
        <v>133</v>
      </c>
      <c r="C187" t="s">
        <v>130</v>
      </c>
      <c r="D187" s="70">
        <v>97.947467066259634</v>
      </c>
      <c r="E187" s="74">
        <v>44668</v>
      </c>
      <c r="F187" t="s">
        <v>135</v>
      </c>
      <c r="G187" t="s">
        <v>44</v>
      </c>
    </row>
    <row r="188" spans="1:7" hidden="1" x14ac:dyDescent="0.2">
      <c r="A188" t="s">
        <v>274</v>
      </c>
      <c r="B188" t="s">
        <v>137</v>
      </c>
      <c r="C188" t="s">
        <v>130</v>
      </c>
      <c r="D188" s="70">
        <v>59.754239209818707</v>
      </c>
      <c r="E188" s="74">
        <v>44580</v>
      </c>
      <c r="F188" t="s">
        <v>155</v>
      </c>
      <c r="G188" t="s">
        <v>46</v>
      </c>
    </row>
    <row r="189" spans="1:7" hidden="1" x14ac:dyDescent="0.2">
      <c r="A189" t="s">
        <v>275</v>
      </c>
      <c r="B189" t="s">
        <v>133</v>
      </c>
      <c r="C189" t="s">
        <v>140</v>
      </c>
      <c r="D189" s="70">
        <v>63.128461075334783</v>
      </c>
      <c r="E189" s="74">
        <v>44856</v>
      </c>
      <c r="F189" t="s">
        <v>135</v>
      </c>
      <c r="G189" t="s">
        <v>43</v>
      </c>
    </row>
    <row r="190" spans="1:7" hidden="1" x14ac:dyDescent="0.2">
      <c r="A190" t="s">
        <v>158</v>
      </c>
      <c r="B190" t="s">
        <v>137</v>
      </c>
      <c r="C190" t="s">
        <v>134</v>
      </c>
      <c r="D190" s="70">
        <v>90.71789989095727</v>
      </c>
      <c r="E190" s="74">
        <v>44866</v>
      </c>
      <c r="F190" t="s">
        <v>155</v>
      </c>
      <c r="G190" t="s">
        <v>46</v>
      </c>
    </row>
    <row r="191" spans="1:7" hidden="1" x14ac:dyDescent="0.2">
      <c r="A191" t="s">
        <v>174</v>
      </c>
      <c r="B191" t="s">
        <v>137</v>
      </c>
      <c r="C191" t="s">
        <v>130</v>
      </c>
      <c r="D191" s="70">
        <v>52.080316620180071</v>
      </c>
      <c r="E191" s="74">
        <v>44731</v>
      </c>
      <c r="F191" t="s">
        <v>155</v>
      </c>
      <c r="G191" t="s">
        <v>42</v>
      </c>
    </row>
    <row r="192" spans="1:7" hidden="1" x14ac:dyDescent="0.2">
      <c r="A192" t="s">
        <v>276</v>
      </c>
      <c r="B192" t="s">
        <v>133</v>
      </c>
      <c r="C192" t="s">
        <v>130</v>
      </c>
      <c r="D192" s="70">
        <v>58.822135412003519</v>
      </c>
      <c r="E192" s="74">
        <v>44891</v>
      </c>
      <c r="F192" t="s">
        <v>155</v>
      </c>
      <c r="G192" t="s">
        <v>43</v>
      </c>
    </row>
    <row r="193" spans="1:7" hidden="1" x14ac:dyDescent="0.2">
      <c r="A193" t="s">
        <v>277</v>
      </c>
      <c r="B193" t="s">
        <v>129</v>
      </c>
      <c r="C193" t="s">
        <v>134</v>
      </c>
      <c r="D193" s="70">
        <v>61.281154982876501</v>
      </c>
      <c r="E193" s="74">
        <v>44755</v>
      </c>
      <c r="F193" t="s">
        <v>131</v>
      </c>
      <c r="G193" t="s">
        <v>42</v>
      </c>
    </row>
    <row r="194" spans="1:7" hidden="1" x14ac:dyDescent="0.2">
      <c r="A194" t="s">
        <v>145</v>
      </c>
      <c r="B194" t="s">
        <v>137</v>
      </c>
      <c r="C194" t="s">
        <v>134</v>
      </c>
      <c r="D194" s="70">
        <v>71.707468525753711</v>
      </c>
      <c r="E194" s="74">
        <v>44573</v>
      </c>
      <c r="F194" t="s">
        <v>135</v>
      </c>
      <c r="G194" t="s">
        <v>43</v>
      </c>
    </row>
    <row r="195" spans="1:7" hidden="1" x14ac:dyDescent="0.2">
      <c r="A195" t="s">
        <v>278</v>
      </c>
      <c r="B195" t="s">
        <v>133</v>
      </c>
      <c r="C195" t="s">
        <v>140</v>
      </c>
      <c r="D195" s="70">
        <v>63.051047015258099</v>
      </c>
      <c r="E195" s="74">
        <v>44755</v>
      </c>
      <c r="F195" t="s">
        <v>155</v>
      </c>
      <c r="G195" t="s">
        <v>46</v>
      </c>
    </row>
    <row r="196" spans="1:7" hidden="1" x14ac:dyDescent="0.2">
      <c r="A196" t="s">
        <v>279</v>
      </c>
      <c r="B196" t="s">
        <v>137</v>
      </c>
      <c r="C196" t="s">
        <v>140</v>
      </c>
      <c r="D196" s="70">
        <v>83.297204529553582</v>
      </c>
      <c r="E196" s="74">
        <v>44843</v>
      </c>
      <c r="F196" t="s">
        <v>141</v>
      </c>
      <c r="G196" t="s">
        <v>45</v>
      </c>
    </row>
    <row r="197" spans="1:7" hidden="1" x14ac:dyDescent="0.2">
      <c r="A197" t="s">
        <v>280</v>
      </c>
      <c r="B197" t="s">
        <v>129</v>
      </c>
      <c r="C197" t="s">
        <v>140</v>
      </c>
      <c r="D197" s="70">
        <v>67.774087525906921</v>
      </c>
      <c r="E197" s="74">
        <v>44742</v>
      </c>
      <c r="F197" t="s">
        <v>131</v>
      </c>
      <c r="G197" t="s">
        <v>44</v>
      </c>
    </row>
    <row r="198" spans="1:7" hidden="1" x14ac:dyDescent="0.2">
      <c r="A198" t="s">
        <v>281</v>
      </c>
      <c r="B198" t="s">
        <v>133</v>
      </c>
      <c r="C198" t="s">
        <v>134</v>
      </c>
      <c r="D198" s="70">
        <v>97.911752898530821</v>
      </c>
      <c r="E198" s="74">
        <v>44865</v>
      </c>
      <c r="F198" t="s">
        <v>131</v>
      </c>
      <c r="G198" t="s">
        <v>42</v>
      </c>
    </row>
    <row r="199" spans="1:7" hidden="1" x14ac:dyDescent="0.2">
      <c r="A199" t="s">
        <v>245</v>
      </c>
      <c r="B199" t="s">
        <v>133</v>
      </c>
      <c r="C199" t="s">
        <v>130</v>
      </c>
      <c r="D199" s="70">
        <v>91.273145129411148</v>
      </c>
      <c r="E199" s="74">
        <v>44704</v>
      </c>
      <c r="F199" t="s">
        <v>135</v>
      </c>
      <c r="G199" t="s">
        <v>46</v>
      </c>
    </row>
    <row r="200" spans="1:7" hidden="1" x14ac:dyDescent="0.2">
      <c r="A200" t="s">
        <v>225</v>
      </c>
      <c r="B200" t="s">
        <v>133</v>
      </c>
      <c r="C200" t="s">
        <v>130</v>
      </c>
      <c r="D200" s="70">
        <v>57.011921945577278</v>
      </c>
      <c r="E200" s="74">
        <v>44876</v>
      </c>
      <c r="F200" t="s">
        <v>155</v>
      </c>
      <c r="G200" t="s">
        <v>45</v>
      </c>
    </row>
    <row r="201" spans="1:7" hidden="1" x14ac:dyDescent="0.2">
      <c r="A201" t="s">
        <v>233</v>
      </c>
      <c r="B201" t="s">
        <v>129</v>
      </c>
      <c r="C201" t="s">
        <v>140</v>
      </c>
      <c r="D201" s="70">
        <v>71.591159526553454</v>
      </c>
      <c r="E201" s="74">
        <v>44742</v>
      </c>
      <c r="F201" t="s">
        <v>135</v>
      </c>
      <c r="G201" t="s">
        <v>46</v>
      </c>
    </row>
    <row r="202" spans="1:7" hidden="1" x14ac:dyDescent="0.2">
      <c r="A202" t="s">
        <v>128</v>
      </c>
      <c r="B202" t="s">
        <v>129</v>
      </c>
      <c r="C202" t="s">
        <v>130</v>
      </c>
      <c r="D202" s="70">
        <v>68.932725606405313</v>
      </c>
      <c r="E202" s="74">
        <v>45127</v>
      </c>
      <c r="F202" t="s">
        <v>131</v>
      </c>
      <c r="G202" t="s">
        <v>44</v>
      </c>
    </row>
    <row r="203" spans="1:7" hidden="1" x14ac:dyDescent="0.2">
      <c r="A203" t="s">
        <v>132</v>
      </c>
      <c r="B203" t="s">
        <v>133</v>
      </c>
      <c r="C203" t="s">
        <v>134</v>
      </c>
      <c r="D203" s="70">
        <v>97.402523189226258</v>
      </c>
      <c r="E203" s="74">
        <v>45008</v>
      </c>
      <c r="F203" t="s">
        <v>135</v>
      </c>
      <c r="G203" t="s">
        <v>42</v>
      </c>
    </row>
    <row r="204" spans="1:7" hidden="1" x14ac:dyDescent="0.2">
      <c r="A204" t="s">
        <v>136</v>
      </c>
      <c r="B204" t="s">
        <v>137</v>
      </c>
      <c r="C204" t="s">
        <v>130</v>
      </c>
      <c r="D204" s="70">
        <v>82.081181398998581</v>
      </c>
      <c r="E204" s="74">
        <v>45050</v>
      </c>
      <c r="F204" t="s">
        <v>131</v>
      </c>
      <c r="G204" t="s">
        <v>43</v>
      </c>
    </row>
    <row r="205" spans="1:7" hidden="1" x14ac:dyDescent="0.2">
      <c r="A205" t="s">
        <v>138</v>
      </c>
      <c r="B205" t="s">
        <v>137</v>
      </c>
      <c r="C205" t="s">
        <v>130</v>
      </c>
      <c r="D205" s="70">
        <v>80.226950173476013</v>
      </c>
      <c r="E205" s="74">
        <v>45100</v>
      </c>
      <c r="F205" t="s">
        <v>135</v>
      </c>
      <c r="G205" t="s">
        <v>46</v>
      </c>
    </row>
    <row r="206" spans="1:7" hidden="1" x14ac:dyDescent="0.2">
      <c r="A206" t="s">
        <v>139</v>
      </c>
      <c r="B206" t="s">
        <v>129</v>
      </c>
      <c r="C206" t="s">
        <v>140</v>
      </c>
      <c r="D206" s="70">
        <v>74.608869996681847</v>
      </c>
      <c r="E206" s="74">
        <v>44994</v>
      </c>
      <c r="F206" t="s">
        <v>141</v>
      </c>
      <c r="G206" t="s">
        <v>42</v>
      </c>
    </row>
    <row r="207" spans="1:7" hidden="1" x14ac:dyDescent="0.2">
      <c r="A207" t="s">
        <v>142</v>
      </c>
      <c r="B207" t="s">
        <v>133</v>
      </c>
      <c r="C207" t="s">
        <v>134</v>
      </c>
      <c r="D207" s="70">
        <v>61.33314325533383</v>
      </c>
      <c r="E207" s="74">
        <v>44973</v>
      </c>
      <c r="F207" t="s">
        <v>135</v>
      </c>
      <c r="G207" t="s">
        <v>42</v>
      </c>
    </row>
    <row r="208" spans="1:7" hidden="1" x14ac:dyDescent="0.2">
      <c r="A208" t="s">
        <v>143</v>
      </c>
      <c r="B208" t="s">
        <v>129</v>
      </c>
      <c r="C208" t="s">
        <v>130</v>
      </c>
      <c r="D208" s="70">
        <v>50.274356360847818</v>
      </c>
      <c r="E208" s="74">
        <v>45181</v>
      </c>
      <c r="F208" t="s">
        <v>141</v>
      </c>
      <c r="G208" t="s">
        <v>43</v>
      </c>
    </row>
    <row r="209" spans="1:7" hidden="1" x14ac:dyDescent="0.2">
      <c r="A209" t="s">
        <v>144</v>
      </c>
      <c r="B209" t="s">
        <v>129</v>
      </c>
      <c r="C209" t="s">
        <v>134</v>
      </c>
      <c r="D209" s="70">
        <v>71.255470931120442</v>
      </c>
      <c r="E209" s="74">
        <v>45140</v>
      </c>
      <c r="F209" t="s">
        <v>131</v>
      </c>
      <c r="G209" t="s">
        <v>46</v>
      </c>
    </row>
    <row r="210" spans="1:7" hidden="1" x14ac:dyDescent="0.2">
      <c r="A210" t="s">
        <v>145</v>
      </c>
      <c r="B210" t="s">
        <v>137</v>
      </c>
      <c r="C210" t="s">
        <v>134</v>
      </c>
      <c r="D210" s="70">
        <v>89.3095853635742</v>
      </c>
      <c r="E210" s="74">
        <v>44956</v>
      </c>
      <c r="F210" t="s">
        <v>135</v>
      </c>
      <c r="G210" t="s">
        <v>45</v>
      </c>
    </row>
    <row r="211" spans="1:7" hidden="1" x14ac:dyDescent="0.2">
      <c r="A211" t="s">
        <v>146</v>
      </c>
      <c r="B211" t="s">
        <v>133</v>
      </c>
      <c r="C211" t="s">
        <v>140</v>
      </c>
      <c r="D211" s="70">
        <v>86.179023496986446</v>
      </c>
      <c r="E211" s="74">
        <v>45206</v>
      </c>
      <c r="F211" t="s">
        <v>131</v>
      </c>
      <c r="G211" t="s">
        <v>46</v>
      </c>
    </row>
    <row r="212" spans="1:7" hidden="1" x14ac:dyDescent="0.2">
      <c r="A212" t="s">
        <v>147</v>
      </c>
      <c r="B212" t="s">
        <v>133</v>
      </c>
      <c r="C212" t="s">
        <v>134</v>
      </c>
      <c r="D212" s="70">
        <v>96.349475692872858</v>
      </c>
      <c r="E212" s="74">
        <v>45162</v>
      </c>
      <c r="F212" t="s">
        <v>135</v>
      </c>
      <c r="G212" t="s">
        <v>44</v>
      </c>
    </row>
    <row r="213" spans="1:7" hidden="1" x14ac:dyDescent="0.2">
      <c r="A213" t="s">
        <v>148</v>
      </c>
      <c r="B213" t="s">
        <v>133</v>
      </c>
      <c r="C213" t="s">
        <v>134</v>
      </c>
      <c r="D213" s="70">
        <v>50.840819104223591</v>
      </c>
      <c r="E213" s="74">
        <v>45173</v>
      </c>
      <c r="F213" t="s">
        <v>141</v>
      </c>
      <c r="G213" t="s">
        <v>42</v>
      </c>
    </row>
    <row r="214" spans="1:7" hidden="1" x14ac:dyDescent="0.2">
      <c r="A214" t="s">
        <v>149</v>
      </c>
      <c r="B214" t="s">
        <v>133</v>
      </c>
      <c r="C214" t="s">
        <v>130</v>
      </c>
      <c r="D214" s="70">
        <v>49.800892721813739</v>
      </c>
      <c r="E214" s="74">
        <v>44951</v>
      </c>
      <c r="F214" t="s">
        <v>141</v>
      </c>
      <c r="G214" t="s">
        <v>44</v>
      </c>
    </row>
    <row r="215" spans="1:7" hidden="1" x14ac:dyDescent="0.2">
      <c r="A215" t="s">
        <v>150</v>
      </c>
      <c r="B215" t="s">
        <v>129</v>
      </c>
      <c r="C215" t="s">
        <v>140</v>
      </c>
      <c r="D215" s="70">
        <v>91.287343690486537</v>
      </c>
      <c r="E215" s="74">
        <v>44999</v>
      </c>
      <c r="F215" t="s">
        <v>135</v>
      </c>
      <c r="G215" t="s">
        <v>45</v>
      </c>
    </row>
    <row r="216" spans="1:7" hidden="1" x14ac:dyDescent="0.2">
      <c r="A216" t="s">
        <v>151</v>
      </c>
      <c r="B216" t="s">
        <v>129</v>
      </c>
      <c r="C216" t="s">
        <v>134</v>
      </c>
      <c r="D216" s="70">
        <v>90.910584431598622</v>
      </c>
      <c r="E216" s="74">
        <v>45131</v>
      </c>
      <c r="F216" t="s">
        <v>141</v>
      </c>
      <c r="G216" t="s">
        <v>44</v>
      </c>
    </row>
    <row r="217" spans="1:7" hidden="1" x14ac:dyDescent="0.2">
      <c r="A217" t="s">
        <v>152</v>
      </c>
      <c r="B217" t="s">
        <v>137</v>
      </c>
      <c r="C217" t="s">
        <v>130</v>
      </c>
      <c r="D217" s="70">
        <v>69.574615283665281</v>
      </c>
      <c r="E217" s="74">
        <v>45239</v>
      </c>
      <c r="F217" t="s">
        <v>131</v>
      </c>
      <c r="G217" t="s">
        <v>46</v>
      </c>
    </row>
    <row r="218" spans="1:7" hidden="1" x14ac:dyDescent="0.2">
      <c r="A218" t="s">
        <v>153</v>
      </c>
      <c r="B218" t="s">
        <v>129</v>
      </c>
      <c r="C218" t="s">
        <v>140</v>
      </c>
      <c r="D218" s="70">
        <v>64.093426426616858</v>
      </c>
      <c r="E218" s="74">
        <v>45019</v>
      </c>
      <c r="F218" t="s">
        <v>131</v>
      </c>
      <c r="G218" t="s">
        <v>44</v>
      </c>
    </row>
    <row r="219" spans="1:7" hidden="1" x14ac:dyDescent="0.2">
      <c r="A219" t="s">
        <v>154</v>
      </c>
      <c r="B219" t="s">
        <v>129</v>
      </c>
      <c r="C219" t="s">
        <v>140</v>
      </c>
      <c r="D219" s="70">
        <v>65.902208905628825</v>
      </c>
      <c r="E219" s="74">
        <v>45052</v>
      </c>
      <c r="F219" t="s">
        <v>155</v>
      </c>
      <c r="G219" t="s">
        <v>45</v>
      </c>
    </row>
    <row r="220" spans="1:7" hidden="1" x14ac:dyDescent="0.2">
      <c r="A220" t="s">
        <v>156</v>
      </c>
      <c r="B220" t="s">
        <v>137</v>
      </c>
      <c r="C220" t="s">
        <v>130</v>
      </c>
      <c r="D220" s="70">
        <v>71.428504093177224</v>
      </c>
      <c r="E220" s="74">
        <v>44951</v>
      </c>
      <c r="F220" t="s">
        <v>141</v>
      </c>
      <c r="G220" t="s">
        <v>45</v>
      </c>
    </row>
    <row r="221" spans="1:7" hidden="1" x14ac:dyDescent="0.2">
      <c r="A221" t="s">
        <v>149</v>
      </c>
      <c r="B221" t="s">
        <v>137</v>
      </c>
      <c r="C221" t="s">
        <v>130</v>
      </c>
      <c r="D221" s="70">
        <v>86.807391846735811</v>
      </c>
      <c r="E221" s="74">
        <v>45259</v>
      </c>
      <c r="F221" t="s">
        <v>131</v>
      </c>
      <c r="G221" t="s">
        <v>45</v>
      </c>
    </row>
    <row r="222" spans="1:7" hidden="1" x14ac:dyDescent="0.2">
      <c r="A222" t="s">
        <v>153</v>
      </c>
      <c r="B222" t="s">
        <v>137</v>
      </c>
      <c r="C222" t="s">
        <v>130</v>
      </c>
      <c r="D222" s="70">
        <v>83.036888380193332</v>
      </c>
      <c r="E222" s="74">
        <v>45280</v>
      </c>
      <c r="F222" t="s">
        <v>135</v>
      </c>
      <c r="G222" t="s">
        <v>46</v>
      </c>
    </row>
    <row r="223" spans="1:7" hidden="1" x14ac:dyDescent="0.2">
      <c r="A223" t="s">
        <v>157</v>
      </c>
      <c r="B223" t="s">
        <v>129</v>
      </c>
      <c r="C223" t="s">
        <v>130</v>
      </c>
      <c r="D223" s="70">
        <v>94.661705734317152</v>
      </c>
      <c r="E223" s="74">
        <v>45041</v>
      </c>
      <c r="F223" t="s">
        <v>141</v>
      </c>
      <c r="G223" t="s">
        <v>45</v>
      </c>
    </row>
    <row r="224" spans="1:7" hidden="1" x14ac:dyDescent="0.2">
      <c r="A224" t="s">
        <v>158</v>
      </c>
      <c r="B224" t="s">
        <v>129</v>
      </c>
      <c r="C224" t="s">
        <v>130</v>
      </c>
      <c r="D224" s="70">
        <v>64.487117470943417</v>
      </c>
      <c r="E224" s="74">
        <v>44974</v>
      </c>
      <c r="F224" t="s">
        <v>131</v>
      </c>
      <c r="G224" t="s">
        <v>42</v>
      </c>
    </row>
    <row r="225" spans="1:7" hidden="1" x14ac:dyDescent="0.2">
      <c r="A225" t="s">
        <v>159</v>
      </c>
      <c r="B225" t="s">
        <v>137</v>
      </c>
      <c r="C225" t="s">
        <v>134</v>
      </c>
      <c r="D225" s="70">
        <v>58.251973707728538</v>
      </c>
      <c r="E225" s="74">
        <v>45151</v>
      </c>
      <c r="F225" t="s">
        <v>141</v>
      </c>
      <c r="G225" t="s">
        <v>45</v>
      </c>
    </row>
    <row r="226" spans="1:7" hidden="1" x14ac:dyDescent="0.2">
      <c r="A226" t="s">
        <v>160</v>
      </c>
      <c r="B226" t="s">
        <v>137</v>
      </c>
      <c r="C226" t="s">
        <v>134</v>
      </c>
      <c r="D226" s="70">
        <v>96.350681649059112</v>
      </c>
      <c r="E226" s="74">
        <v>45191</v>
      </c>
      <c r="F226" t="s">
        <v>135</v>
      </c>
      <c r="G226" t="s">
        <v>44</v>
      </c>
    </row>
    <row r="227" spans="1:7" hidden="1" x14ac:dyDescent="0.2">
      <c r="A227" t="s">
        <v>161</v>
      </c>
      <c r="B227" t="s">
        <v>137</v>
      </c>
      <c r="C227" t="s">
        <v>140</v>
      </c>
      <c r="D227" s="70">
        <v>65.957661044639664</v>
      </c>
      <c r="E227" s="74">
        <v>45024</v>
      </c>
      <c r="F227" t="s">
        <v>131</v>
      </c>
      <c r="G227" t="s">
        <v>44</v>
      </c>
    </row>
    <row r="228" spans="1:7" hidden="1" x14ac:dyDescent="0.2">
      <c r="A228" t="s">
        <v>162</v>
      </c>
      <c r="B228" t="s">
        <v>129</v>
      </c>
      <c r="C228" t="s">
        <v>134</v>
      </c>
      <c r="D228" s="70">
        <v>65.439217058692464</v>
      </c>
      <c r="E228" s="74">
        <v>44937</v>
      </c>
      <c r="F228" t="s">
        <v>155</v>
      </c>
      <c r="G228" t="s">
        <v>44</v>
      </c>
    </row>
    <row r="229" spans="1:7" hidden="1" x14ac:dyDescent="0.2">
      <c r="A229" t="s">
        <v>163</v>
      </c>
      <c r="B229" t="s">
        <v>129</v>
      </c>
      <c r="C229" t="s">
        <v>134</v>
      </c>
      <c r="D229" s="70">
        <v>74.171288211958583</v>
      </c>
      <c r="E229" s="74">
        <v>45010</v>
      </c>
      <c r="F229" t="s">
        <v>155</v>
      </c>
      <c r="G229" t="s">
        <v>46</v>
      </c>
    </row>
    <row r="230" spans="1:7" hidden="1" x14ac:dyDescent="0.2">
      <c r="A230" t="s">
        <v>164</v>
      </c>
      <c r="B230" t="s">
        <v>133</v>
      </c>
      <c r="C230" t="s">
        <v>134</v>
      </c>
      <c r="D230" s="70">
        <v>61.273120050478838</v>
      </c>
      <c r="E230" s="74">
        <v>45139</v>
      </c>
      <c r="F230" t="s">
        <v>141</v>
      </c>
      <c r="G230" t="s">
        <v>44</v>
      </c>
    </row>
    <row r="231" spans="1:7" hidden="1" x14ac:dyDescent="0.2">
      <c r="A231" t="s">
        <v>165</v>
      </c>
      <c r="B231" t="s">
        <v>129</v>
      </c>
      <c r="C231" t="s">
        <v>130</v>
      </c>
      <c r="D231" s="70">
        <v>65.47368620355256</v>
      </c>
      <c r="E231" s="74">
        <v>45098</v>
      </c>
      <c r="F231" t="s">
        <v>135</v>
      </c>
      <c r="G231" t="s">
        <v>46</v>
      </c>
    </row>
    <row r="232" spans="1:7" hidden="1" x14ac:dyDescent="0.2">
      <c r="A232" t="s">
        <v>166</v>
      </c>
      <c r="B232" t="s">
        <v>129</v>
      </c>
      <c r="C232" t="s">
        <v>140</v>
      </c>
      <c r="D232" s="70">
        <v>87.231321357946655</v>
      </c>
      <c r="E232" s="74">
        <v>45134</v>
      </c>
      <c r="F232" t="s">
        <v>131</v>
      </c>
      <c r="G232" t="s">
        <v>46</v>
      </c>
    </row>
    <row r="233" spans="1:7" hidden="1" x14ac:dyDescent="0.2">
      <c r="A233" t="s">
        <v>167</v>
      </c>
      <c r="B233" t="s">
        <v>129</v>
      </c>
      <c r="C233" t="s">
        <v>140</v>
      </c>
      <c r="D233" s="70">
        <v>66.336637769470784</v>
      </c>
      <c r="E233" s="74">
        <v>44989</v>
      </c>
      <c r="F233" t="s">
        <v>135</v>
      </c>
      <c r="G233" t="s">
        <v>45</v>
      </c>
    </row>
    <row r="234" spans="1:7" hidden="1" x14ac:dyDescent="0.2">
      <c r="A234" t="s">
        <v>142</v>
      </c>
      <c r="B234" t="s">
        <v>137</v>
      </c>
      <c r="C234" t="s">
        <v>140</v>
      </c>
      <c r="D234" s="70">
        <v>96.390692135363878</v>
      </c>
      <c r="E234" s="74">
        <v>45183</v>
      </c>
      <c r="F234" t="s">
        <v>131</v>
      </c>
      <c r="G234" t="s">
        <v>42</v>
      </c>
    </row>
    <row r="235" spans="1:7" hidden="1" x14ac:dyDescent="0.2">
      <c r="A235" t="s">
        <v>168</v>
      </c>
      <c r="B235" t="s">
        <v>129</v>
      </c>
      <c r="C235" t="s">
        <v>140</v>
      </c>
      <c r="D235" s="70">
        <v>62.777116741240867</v>
      </c>
      <c r="E235" s="74">
        <v>45257</v>
      </c>
      <c r="F235" t="s">
        <v>141</v>
      </c>
      <c r="G235" t="s">
        <v>45</v>
      </c>
    </row>
    <row r="236" spans="1:7" hidden="1" x14ac:dyDescent="0.2">
      <c r="A236" t="s">
        <v>169</v>
      </c>
      <c r="B236" t="s">
        <v>137</v>
      </c>
      <c r="C236" t="s">
        <v>134</v>
      </c>
      <c r="D236" s="70">
        <v>93.89192973263907</v>
      </c>
      <c r="E236" s="74">
        <v>45046</v>
      </c>
      <c r="F236" t="s">
        <v>131</v>
      </c>
      <c r="G236" t="s">
        <v>45</v>
      </c>
    </row>
    <row r="237" spans="1:7" hidden="1" x14ac:dyDescent="0.2">
      <c r="A237" t="s">
        <v>170</v>
      </c>
      <c r="B237" t="s">
        <v>133</v>
      </c>
      <c r="C237" t="s">
        <v>134</v>
      </c>
      <c r="D237" s="70">
        <v>56.644051523496422</v>
      </c>
      <c r="E237" s="74">
        <v>45223</v>
      </c>
      <c r="F237" t="s">
        <v>135</v>
      </c>
      <c r="G237" t="s">
        <v>46</v>
      </c>
    </row>
    <row r="238" spans="1:7" hidden="1" x14ac:dyDescent="0.2">
      <c r="A238" t="s">
        <v>171</v>
      </c>
      <c r="B238" t="s">
        <v>133</v>
      </c>
      <c r="C238" t="s">
        <v>130</v>
      </c>
      <c r="D238" s="70">
        <v>83.887099670912804</v>
      </c>
      <c r="E238" s="74">
        <v>44980</v>
      </c>
      <c r="F238" t="s">
        <v>135</v>
      </c>
      <c r="G238" t="s">
        <v>46</v>
      </c>
    </row>
    <row r="239" spans="1:7" hidden="1" x14ac:dyDescent="0.2">
      <c r="A239" t="s">
        <v>172</v>
      </c>
      <c r="B239" t="s">
        <v>137</v>
      </c>
      <c r="C239" t="s">
        <v>140</v>
      </c>
      <c r="D239" s="70">
        <v>94.757430539848073</v>
      </c>
      <c r="E239" s="74">
        <v>45256</v>
      </c>
      <c r="F239" t="s">
        <v>141</v>
      </c>
      <c r="G239" t="s">
        <v>44</v>
      </c>
    </row>
    <row r="240" spans="1:7" hidden="1" x14ac:dyDescent="0.2">
      <c r="A240" t="s">
        <v>173</v>
      </c>
      <c r="B240" t="s">
        <v>137</v>
      </c>
      <c r="C240" t="s">
        <v>134</v>
      </c>
      <c r="D240" s="70">
        <v>63.391369216122548</v>
      </c>
      <c r="E240" s="74">
        <v>45197</v>
      </c>
      <c r="F240" t="s">
        <v>135</v>
      </c>
      <c r="G240" t="s">
        <v>44</v>
      </c>
    </row>
    <row r="241" spans="1:7" hidden="1" x14ac:dyDescent="0.2">
      <c r="A241" t="s">
        <v>174</v>
      </c>
      <c r="B241" t="s">
        <v>137</v>
      </c>
      <c r="C241" t="s">
        <v>134</v>
      </c>
      <c r="D241" s="70">
        <v>95.872931481204162</v>
      </c>
      <c r="E241" s="74">
        <v>45166</v>
      </c>
      <c r="F241" t="s">
        <v>131</v>
      </c>
      <c r="G241" t="s">
        <v>45</v>
      </c>
    </row>
    <row r="242" spans="1:7" hidden="1" x14ac:dyDescent="0.2">
      <c r="A242" t="s">
        <v>175</v>
      </c>
      <c r="B242" t="s">
        <v>129</v>
      </c>
      <c r="C242" t="s">
        <v>130</v>
      </c>
      <c r="D242" s="70">
        <v>56.884665133829287</v>
      </c>
      <c r="E242" s="74">
        <v>45168</v>
      </c>
      <c r="F242" t="s">
        <v>141</v>
      </c>
      <c r="G242" t="s">
        <v>43</v>
      </c>
    </row>
    <row r="243" spans="1:7" hidden="1" x14ac:dyDescent="0.2">
      <c r="A243" t="s">
        <v>176</v>
      </c>
      <c r="B243" t="s">
        <v>133</v>
      </c>
      <c r="C243" t="s">
        <v>130</v>
      </c>
      <c r="D243" s="70">
        <v>62.928703385220338</v>
      </c>
      <c r="E243" s="74">
        <v>44944</v>
      </c>
      <c r="F243" t="s">
        <v>131</v>
      </c>
      <c r="G243" t="s">
        <v>43</v>
      </c>
    </row>
    <row r="244" spans="1:7" hidden="1" x14ac:dyDescent="0.2">
      <c r="A244" t="s">
        <v>177</v>
      </c>
      <c r="B244" t="s">
        <v>137</v>
      </c>
      <c r="C244" t="s">
        <v>130</v>
      </c>
      <c r="D244" s="70">
        <v>76.040047524718887</v>
      </c>
      <c r="E244" s="74">
        <v>45112</v>
      </c>
      <c r="F244" t="s">
        <v>135</v>
      </c>
      <c r="G244" t="s">
        <v>44</v>
      </c>
    </row>
    <row r="245" spans="1:7" hidden="1" x14ac:dyDescent="0.2">
      <c r="A245" t="s">
        <v>178</v>
      </c>
      <c r="B245" t="s">
        <v>129</v>
      </c>
      <c r="C245" t="s">
        <v>134</v>
      </c>
      <c r="D245" s="70">
        <v>62.737996843477312</v>
      </c>
      <c r="E245" s="74">
        <v>45271</v>
      </c>
      <c r="F245" t="s">
        <v>141</v>
      </c>
      <c r="G245" t="s">
        <v>43</v>
      </c>
    </row>
    <row r="246" spans="1:7" hidden="1" x14ac:dyDescent="0.2">
      <c r="A246" t="s">
        <v>179</v>
      </c>
      <c r="B246" t="s">
        <v>133</v>
      </c>
      <c r="C246" t="s">
        <v>134</v>
      </c>
      <c r="D246" s="70">
        <v>96.522627104159028</v>
      </c>
      <c r="E246" s="74">
        <v>45069</v>
      </c>
      <c r="F246" t="s">
        <v>131</v>
      </c>
      <c r="G246" t="s">
        <v>44</v>
      </c>
    </row>
    <row r="247" spans="1:7" hidden="1" x14ac:dyDescent="0.2">
      <c r="A247" t="s">
        <v>180</v>
      </c>
      <c r="B247" t="s">
        <v>129</v>
      </c>
      <c r="C247" t="s">
        <v>130</v>
      </c>
      <c r="D247" s="70">
        <v>80.306555364466419</v>
      </c>
      <c r="E247" s="74">
        <v>45187</v>
      </c>
      <c r="F247" t="s">
        <v>135</v>
      </c>
      <c r="G247" t="s">
        <v>46</v>
      </c>
    </row>
    <row r="248" spans="1:7" hidden="1" x14ac:dyDescent="0.2">
      <c r="A248" t="s">
        <v>157</v>
      </c>
      <c r="B248" t="s">
        <v>133</v>
      </c>
      <c r="C248" t="s">
        <v>140</v>
      </c>
      <c r="D248" s="70">
        <v>83.724971085584059</v>
      </c>
      <c r="E248" s="74">
        <v>45289</v>
      </c>
      <c r="F248" t="s">
        <v>135</v>
      </c>
      <c r="G248" t="s">
        <v>45</v>
      </c>
    </row>
    <row r="249" spans="1:7" hidden="1" x14ac:dyDescent="0.2">
      <c r="A249" t="s">
        <v>181</v>
      </c>
      <c r="B249" t="s">
        <v>129</v>
      </c>
      <c r="C249" t="s">
        <v>130</v>
      </c>
      <c r="D249" s="70">
        <v>54.730335578561863</v>
      </c>
      <c r="E249" s="74">
        <v>45164</v>
      </c>
      <c r="F249" t="s">
        <v>155</v>
      </c>
      <c r="G249" t="s">
        <v>42</v>
      </c>
    </row>
    <row r="250" spans="1:7" hidden="1" x14ac:dyDescent="0.2">
      <c r="A250" t="s">
        <v>182</v>
      </c>
      <c r="B250" t="s">
        <v>133</v>
      </c>
      <c r="C250" t="s">
        <v>130</v>
      </c>
      <c r="D250" s="70">
        <v>53.605135756184623</v>
      </c>
      <c r="E250" s="74">
        <v>45229</v>
      </c>
      <c r="F250" t="s">
        <v>135</v>
      </c>
      <c r="G250" t="s">
        <v>45</v>
      </c>
    </row>
    <row r="251" spans="1:7" hidden="1" x14ac:dyDescent="0.2">
      <c r="A251" t="s">
        <v>183</v>
      </c>
      <c r="B251" t="s">
        <v>133</v>
      </c>
      <c r="C251" t="s">
        <v>130</v>
      </c>
      <c r="D251" s="70">
        <v>70.887535372572074</v>
      </c>
      <c r="E251" s="74">
        <v>45223</v>
      </c>
      <c r="F251" t="s">
        <v>131</v>
      </c>
      <c r="G251" t="s">
        <v>44</v>
      </c>
    </row>
    <row r="252" spans="1:7" hidden="1" x14ac:dyDescent="0.2">
      <c r="A252" t="s">
        <v>163</v>
      </c>
      <c r="B252" t="s">
        <v>129</v>
      </c>
      <c r="C252" t="s">
        <v>130</v>
      </c>
      <c r="D252" s="70">
        <v>97.154188538171923</v>
      </c>
      <c r="E252" s="74">
        <v>45001</v>
      </c>
      <c r="F252" t="s">
        <v>141</v>
      </c>
      <c r="G252" t="s">
        <v>44</v>
      </c>
    </row>
    <row r="253" spans="1:7" hidden="1" x14ac:dyDescent="0.2">
      <c r="A253" t="s">
        <v>184</v>
      </c>
      <c r="B253" t="s">
        <v>137</v>
      </c>
      <c r="C253" t="s">
        <v>134</v>
      </c>
      <c r="D253" s="70">
        <v>71.622611160885853</v>
      </c>
      <c r="E253" s="74">
        <v>45113</v>
      </c>
      <c r="F253" t="s">
        <v>155</v>
      </c>
      <c r="G253" t="s">
        <v>45</v>
      </c>
    </row>
    <row r="254" spans="1:7" hidden="1" x14ac:dyDescent="0.2">
      <c r="A254" t="s">
        <v>185</v>
      </c>
      <c r="B254" t="s">
        <v>133</v>
      </c>
      <c r="C254" t="s">
        <v>140</v>
      </c>
      <c r="D254" s="70">
        <v>72.901202659727886</v>
      </c>
      <c r="E254" s="74">
        <v>45258</v>
      </c>
      <c r="F254" t="s">
        <v>135</v>
      </c>
      <c r="G254" t="s">
        <v>44</v>
      </c>
    </row>
    <row r="255" spans="1:7" hidden="1" x14ac:dyDescent="0.2">
      <c r="A255" t="s">
        <v>186</v>
      </c>
      <c r="B255" t="s">
        <v>137</v>
      </c>
      <c r="C255" t="s">
        <v>130</v>
      </c>
      <c r="D255" s="70">
        <v>82.152605609325491</v>
      </c>
      <c r="E255" s="74">
        <v>45171</v>
      </c>
      <c r="F255" t="s">
        <v>135</v>
      </c>
      <c r="G255" t="s">
        <v>43</v>
      </c>
    </row>
    <row r="256" spans="1:7" hidden="1" x14ac:dyDescent="0.2">
      <c r="A256" t="s">
        <v>187</v>
      </c>
      <c r="B256" t="s">
        <v>129</v>
      </c>
      <c r="C256" t="s">
        <v>140</v>
      </c>
      <c r="D256" s="70">
        <v>76.642036730375168</v>
      </c>
      <c r="E256" s="74">
        <v>45055</v>
      </c>
      <c r="F256" t="s">
        <v>135</v>
      </c>
      <c r="G256" t="s">
        <v>43</v>
      </c>
    </row>
    <row r="257" spans="1:7" hidden="1" x14ac:dyDescent="0.2">
      <c r="A257" t="s">
        <v>188</v>
      </c>
      <c r="B257" t="s">
        <v>137</v>
      </c>
      <c r="C257" t="s">
        <v>140</v>
      </c>
      <c r="D257" s="70">
        <v>96.437050667513248</v>
      </c>
      <c r="E257" s="74">
        <v>45240</v>
      </c>
      <c r="F257" t="s">
        <v>131</v>
      </c>
      <c r="G257" t="s">
        <v>44</v>
      </c>
    </row>
    <row r="258" spans="1:7" hidden="1" x14ac:dyDescent="0.2">
      <c r="A258" t="s">
        <v>189</v>
      </c>
      <c r="B258" t="s">
        <v>137</v>
      </c>
      <c r="C258" t="s">
        <v>140</v>
      </c>
      <c r="D258" s="70">
        <v>54.87846824880841</v>
      </c>
      <c r="E258" s="74">
        <v>45208</v>
      </c>
      <c r="F258" t="s">
        <v>155</v>
      </c>
      <c r="G258" t="s">
        <v>44</v>
      </c>
    </row>
    <row r="259" spans="1:7" hidden="1" x14ac:dyDescent="0.2">
      <c r="A259" t="s">
        <v>190</v>
      </c>
      <c r="B259" t="s">
        <v>137</v>
      </c>
      <c r="C259" t="s">
        <v>130</v>
      </c>
      <c r="D259" s="70">
        <v>74.899519955801182</v>
      </c>
      <c r="E259" s="74">
        <v>45004</v>
      </c>
      <c r="F259" t="s">
        <v>131</v>
      </c>
      <c r="G259" t="s">
        <v>43</v>
      </c>
    </row>
    <row r="260" spans="1:7" hidden="1" x14ac:dyDescent="0.2">
      <c r="A260" t="s">
        <v>191</v>
      </c>
      <c r="B260" t="s">
        <v>137</v>
      </c>
      <c r="C260" t="s">
        <v>134</v>
      </c>
      <c r="D260" s="70">
        <v>69.547169305520399</v>
      </c>
      <c r="E260" s="74">
        <v>44997</v>
      </c>
      <c r="F260" t="s">
        <v>155</v>
      </c>
      <c r="G260" t="s">
        <v>44</v>
      </c>
    </row>
    <row r="261" spans="1:7" hidden="1" x14ac:dyDescent="0.2">
      <c r="A261" t="s">
        <v>192</v>
      </c>
      <c r="B261" t="s">
        <v>137</v>
      </c>
      <c r="C261" t="s">
        <v>130</v>
      </c>
      <c r="D261" s="70">
        <v>54.789732045074942</v>
      </c>
      <c r="E261" s="74">
        <v>45188</v>
      </c>
      <c r="F261" t="s">
        <v>141</v>
      </c>
      <c r="G261" t="s">
        <v>44</v>
      </c>
    </row>
    <row r="262" spans="1:7" hidden="1" x14ac:dyDescent="0.2">
      <c r="A262" t="s">
        <v>193</v>
      </c>
      <c r="B262" t="s">
        <v>133</v>
      </c>
      <c r="C262" t="s">
        <v>140</v>
      </c>
      <c r="D262" s="70">
        <v>56.667343432236507</v>
      </c>
      <c r="E262" s="74">
        <v>45116</v>
      </c>
      <c r="F262" t="s">
        <v>131</v>
      </c>
      <c r="G262" t="s">
        <v>45</v>
      </c>
    </row>
    <row r="263" spans="1:7" hidden="1" x14ac:dyDescent="0.2">
      <c r="A263" t="s">
        <v>194</v>
      </c>
      <c r="B263" t="s">
        <v>133</v>
      </c>
      <c r="C263" t="s">
        <v>140</v>
      </c>
      <c r="D263" s="70">
        <v>98.476880897836907</v>
      </c>
      <c r="E263" s="74">
        <v>44988</v>
      </c>
      <c r="F263" t="s">
        <v>131</v>
      </c>
      <c r="G263" t="s">
        <v>42</v>
      </c>
    </row>
    <row r="264" spans="1:7" hidden="1" x14ac:dyDescent="0.2">
      <c r="A264" t="s">
        <v>170</v>
      </c>
      <c r="B264" t="s">
        <v>133</v>
      </c>
      <c r="C264" t="s">
        <v>134</v>
      </c>
      <c r="D264" s="70">
        <v>66.403636595284766</v>
      </c>
      <c r="E264" s="74">
        <v>44938</v>
      </c>
      <c r="F264" t="s">
        <v>141</v>
      </c>
      <c r="G264" t="s">
        <v>43</v>
      </c>
    </row>
    <row r="265" spans="1:7" hidden="1" x14ac:dyDescent="0.2">
      <c r="A265" t="s">
        <v>161</v>
      </c>
      <c r="B265" t="s">
        <v>129</v>
      </c>
      <c r="C265" t="s">
        <v>130</v>
      </c>
      <c r="D265" s="70">
        <v>52.985635520654093</v>
      </c>
      <c r="E265" s="74">
        <v>45066</v>
      </c>
      <c r="F265" t="s">
        <v>155</v>
      </c>
      <c r="G265" t="s">
        <v>45</v>
      </c>
    </row>
    <row r="266" spans="1:7" hidden="1" x14ac:dyDescent="0.2">
      <c r="A266" t="s">
        <v>195</v>
      </c>
      <c r="B266" t="s">
        <v>137</v>
      </c>
      <c r="C266" t="s">
        <v>140</v>
      </c>
      <c r="D266" s="70">
        <v>66.44690216497979</v>
      </c>
      <c r="E266" s="74">
        <v>45179</v>
      </c>
      <c r="F266" t="s">
        <v>135</v>
      </c>
      <c r="G266" t="s">
        <v>42</v>
      </c>
    </row>
    <row r="267" spans="1:7" hidden="1" x14ac:dyDescent="0.2">
      <c r="A267" t="s">
        <v>169</v>
      </c>
      <c r="B267" t="s">
        <v>133</v>
      </c>
      <c r="C267" t="s">
        <v>134</v>
      </c>
      <c r="D267" s="70">
        <v>61.223716181239752</v>
      </c>
      <c r="E267" s="74">
        <v>44969</v>
      </c>
      <c r="F267" t="s">
        <v>141</v>
      </c>
      <c r="G267" t="s">
        <v>44</v>
      </c>
    </row>
    <row r="268" spans="1:7" hidden="1" x14ac:dyDescent="0.2">
      <c r="A268" t="s">
        <v>196</v>
      </c>
      <c r="B268" t="s">
        <v>129</v>
      </c>
      <c r="C268" t="s">
        <v>140</v>
      </c>
      <c r="D268" s="70">
        <v>61.732103742890757</v>
      </c>
      <c r="E268" s="74">
        <v>44943</v>
      </c>
      <c r="F268" t="s">
        <v>135</v>
      </c>
      <c r="G268" t="s">
        <v>44</v>
      </c>
    </row>
    <row r="269" spans="1:7" hidden="1" x14ac:dyDescent="0.2">
      <c r="A269" t="s">
        <v>197</v>
      </c>
      <c r="B269" t="s">
        <v>133</v>
      </c>
      <c r="C269" t="s">
        <v>134</v>
      </c>
      <c r="D269" s="70">
        <v>60.888751027290553</v>
      </c>
      <c r="E269" s="74">
        <v>44988</v>
      </c>
      <c r="F269" t="s">
        <v>135</v>
      </c>
      <c r="G269" t="s">
        <v>45</v>
      </c>
    </row>
    <row r="270" spans="1:7" hidden="1" x14ac:dyDescent="0.2">
      <c r="A270" t="s">
        <v>188</v>
      </c>
      <c r="B270" t="s">
        <v>133</v>
      </c>
      <c r="C270" t="s">
        <v>134</v>
      </c>
      <c r="D270" s="70">
        <v>56.366398612557987</v>
      </c>
      <c r="E270" s="74">
        <v>45178</v>
      </c>
      <c r="F270" t="s">
        <v>141</v>
      </c>
      <c r="G270" t="s">
        <v>44</v>
      </c>
    </row>
    <row r="271" spans="1:7" hidden="1" x14ac:dyDescent="0.2">
      <c r="A271" t="s">
        <v>198</v>
      </c>
      <c r="B271" t="s">
        <v>137</v>
      </c>
      <c r="C271" t="s">
        <v>130</v>
      </c>
      <c r="D271" s="70">
        <v>93.543791765348047</v>
      </c>
      <c r="E271" s="74">
        <v>45217</v>
      </c>
      <c r="F271" t="s">
        <v>155</v>
      </c>
      <c r="G271" t="s">
        <v>46</v>
      </c>
    </row>
    <row r="272" spans="1:7" hidden="1" x14ac:dyDescent="0.2">
      <c r="A272" t="s">
        <v>199</v>
      </c>
      <c r="B272" t="s">
        <v>129</v>
      </c>
      <c r="C272" t="s">
        <v>140</v>
      </c>
      <c r="D272" s="70">
        <v>64.819940137478568</v>
      </c>
      <c r="E272" s="74">
        <v>44934</v>
      </c>
      <c r="F272" t="s">
        <v>135</v>
      </c>
      <c r="G272" t="s">
        <v>45</v>
      </c>
    </row>
    <row r="273" spans="1:7" hidden="1" x14ac:dyDescent="0.2">
      <c r="A273" t="s">
        <v>146</v>
      </c>
      <c r="B273" t="s">
        <v>137</v>
      </c>
      <c r="C273" t="s">
        <v>130</v>
      </c>
      <c r="D273" s="70">
        <v>67.590780520094555</v>
      </c>
      <c r="E273" s="74">
        <v>45250</v>
      </c>
      <c r="F273" t="s">
        <v>141</v>
      </c>
      <c r="G273" t="s">
        <v>42</v>
      </c>
    </row>
    <row r="274" spans="1:7" hidden="1" x14ac:dyDescent="0.2">
      <c r="A274" t="s">
        <v>200</v>
      </c>
      <c r="B274" t="s">
        <v>137</v>
      </c>
      <c r="C274" t="s">
        <v>140</v>
      </c>
      <c r="D274" s="70">
        <v>91.802772378732229</v>
      </c>
      <c r="E274" s="74">
        <v>45015</v>
      </c>
      <c r="F274" t="s">
        <v>131</v>
      </c>
      <c r="G274" t="s">
        <v>45</v>
      </c>
    </row>
    <row r="275" spans="1:7" hidden="1" x14ac:dyDescent="0.2">
      <c r="A275" t="s">
        <v>201</v>
      </c>
      <c r="B275" t="s">
        <v>133</v>
      </c>
      <c r="C275" t="s">
        <v>130</v>
      </c>
      <c r="D275" s="70">
        <v>94.980461335779552</v>
      </c>
      <c r="E275" s="74">
        <v>45133</v>
      </c>
      <c r="F275" t="s">
        <v>131</v>
      </c>
      <c r="G275" t="s">
        <v>43</v>
      </c>
    </row>
    <row r="276" spans="1:7" hidden="1" x14ac:dyDescent="0.2">
      <c r="A276" t="s">
        <v>202</v>
      </c>
      <c r="B276" t="s">
        <v>137</v>
      </c>
      <c r="C276" t="s">
        <v>140</v>
      </c>
      <c r="D276" s="70">
        <v>93.460923859267993</v>
      </c>
      <c r="E276" s="74">
        <v>45217</v>
      </c>
      <c r="F276" t="s">
        <v>131</v>
      </c>
      <c r="G276" t="s">
        <v>45</v>
      </c>
    </row>
    <row r="277" spans="1:7" hidden="1" x14ac:dyDescent="0.2">
      <c r="A277" t="s">
        <v>203</v>
      </c>
      <c r="B277" t="s">
        <v>129</v>
      </c>
      <c r="C277" t="s">
        <v>130</v>
      </c>
      <c r="D277" s="70">
        <v>83.374229866859153</v>
      </c>
      <c r="E277" s="74">
        <v>45209</v>
      </c>
      <c r="F277" t="s">
        <v>141</v>
      </c>
      <c r="G277" t="s">
        <v>44</v>
      </c>
    </row>
    <row r="278" spans="1:7" hidden="1" x14ac:dyDescent="0.2">
      <c r="A278" t="s">
        <v>204</v>
      </c>
      <c r="B278" t="s">
        <v>137</v>
      </c>
      <c r="C278" t="s">
        <v>134</v>
      </c>
      <c r="D278" s="70">
        <v>66.367174328051291</v>
      </c>
      <c r="E278" s="74">
        <v>45043</v>
      </c>
      <c r="F278" t="s">
        <v>131</v>
      </c>
      <c r="G278" t="s">
        <v>44</v>
      </c>
    </row>
    <row r="279" spans="1:7" hidden="1" x14ac:dyDescent="0.2">
      <c r="A279" t="s">
        <v>205</v>
      </c>
      <c r="B279" t="s">
        <v>137</v>
      </c>
      <c r="C279" t="s">
        <v>140</v>
      </c>
      <c r="D279" s="70">
        <v>83.329679014053298</v>
      </c>
      <c r="E279" s="74">
        <v>45274</v>
      </c>
      <c r="F279" t="s">
        <v>135</v>
      </c>
      <c r="G279" t="s">
        <v>46</v>
      </c>
    </row>
    <row r="280" spans="1:7" hidden="1" x14ac:dyDescent="0.2">
      <c r="A280" t="s">
        <v>206</v>
      </c>
      <c r="B280" t="s">
        <v>137</v>
      </c>
      <c r="C280" t="s">
        <v>140</v>
      </c>
      <c r="D280" s="70">
        <v>68.865240103600556</v>
      </c>
      <c r="E280" s="74">
        <v>45100</v>
      </c>
      <c r="F280" t="s">
        <v>131</v>
      </c>
      <c r="G280" t="s">
        <v>46</v>
      </c>
    </row>
    <row r="281" spans="1:7" hidden="1" x14ac:dyDescent="0.2">
      <c r="A281" t="s">
        <v>207</v>
      </c>
      <c r="B281" t="s">
        <v>133</v>
      </c>
      <c r="C281" t="s">
        <v>134</v>
      </c>
      <c r="D281" s="70">
        <v>68.997014285926539</v>
      </c>
      <c r="E281" s="74">
        <v>45001</v>
      </c>
      <c r="F281" t="s">
        <v>131</v>
      </c>
      <c r="G281" t="s">
        <v>46</v>
      </c>
    </row>
    <row r="282" spans="1:7" hidden="1" x14ac:dyDescent="0.2">
      <c r="A282" t="s">
        <v>199</v>
      </c>
      <c r="B282" t="s">
        <v>129</v>
      </c>
      <c r="C282" t="s">
        <v>130</v>
      </c>
      <c r="D282" s="70">
        <v>85.434408883431203</v>
      </c>
      <c r="E282" s="74">
        <v>45026</v>
      </c>
      <c r="F282" t="s">
        <v>135</v>
      </c>
      <c r="G282" t="s">
        <v>42</v>
      </c>
    </row>
    <row r="283" spans="1:7" hidden="1" x14ac:dyDescent="0.2">
      <c r="A283" t="s">
        <v>208</v>
      </c>
      <c r="B283" t="s">
        <v>133</v>
      </c>
      <c r="C283" t="s">
        <v>140</v>
      </c>
      <c r="D283" s="70">
        <v>83.94068598602054</v>
      </c>
      <c r="E283" s="74">
        <v>45076</v>
      </c>
      <c r="F283" t="s">
        <v>131</v>
      </c>
      <c r="G283" t="s">
        <v>46</v>
      </c>
    </row>
    <row r="284" spans="1:7" hidden="1" x14ac:dyDescent="0.2">
      <c r="A284" t="s">
        <v>209</v>
      </c>
      <c r="B284" t="s">
        <v>133</v>
      </c>
      <c r="C284" t="s">
        <v>140</v>
      </c>
      <c r="D284" s="70">
        <v>81.279034455494227</v>
      </c>
      <c r="E284" s="74">
        <v>45195</v>
      </c>
      <c r="F284" t="s">
        <v>135</v>
      </c>
      <c r="G284" t="s">
        <v>42</v>
      </c>
    </row>
    <row r="285" spans="1:7" hidden="1" x14ac:dyDescent="0.2">
      <c r="A285" t="s">
        <v>210</v>
      </c>
      <c r="B285" t="s">
        <v>133</v>
      </c>
      <c r="C285" t="s">
        <v>130</v>
      </c>
      <c r="D285" s="70">
        <v>96.117891232711955</v>
      </c>
      <c r="E285" s="74">
        <v>44996</v>
      </c>
      <c r="F285" t="s">
        <v>131</v>
      </c>
      <c r="G285" t="s">
        <v>46</v>
      </c>
    </row>
    <row r="286" spans="1:7" hidden="1" x14ac:dyDescent="0.2">
      <c r="A286" t="s">
        <v>211</v>
      </c>
      <c r="B286" t="s">
        <v>133</v>
      </c>
      <c r="C286" t="s">
        <v>134</v>
      </c>
      <c r="D286" s="70">
        <v>93.416866986972806</v>
      </c>
      <c r="E286" s="74">
        <v>45105</v>
      </c>
      <c r="F286" t="s">
        <v>135</v>
      </c>
      <c r="G286" t="s">
        <v>42</v>
      </c>
    </row>
    <row r="287" spans="1:7" hidden="1" x14ac:dyDescent="0.2">
      <c r="A287" t="s">
        <v>212</v>
      </c>
      <c r="B287" t="s">
        <v>133</v>
      </c>
      <c r="C287" t="s">
        <v>130</v>
      </c>
      <c r="D287" s="70">
        <v>89.511189158431307</v>
      </c>
      <c r="E287" s="74">
        <v>45049</v>
      </c>
      <c r="F287" t="s">
        <v>131</v>
      </c>
      <c r="G287" t="s">
        <v>45</v>
      </c>
    </row>
    <row r="288" spans="1:7" hidden="1" x14ac:dyDescent="0.2">
      <c r="A288" t="s">
        <v>213</v>
      </c>
      <c r="B288" t="s">
        <v>129</v>
      </c>
      <c r="C288" t="s">
        <v>130</v>
      </c>
      <c r="D288" s="70">
        <v>72.480269135397805</v>
      </c>
      <c r="E288" s="74">
        <v>45218</v>
      </c>
      <c r="F288" t="s">
        <v>135</v>
      </c>
      <c r="G288" t="s">
        <v>45</v>
      </c>
    </row>
    <row r="289" spans="1:7" hidden="1" x14ac:dyDescent="0.2">
      <c r="A289" t="s">
        <v>214</v>
      </c>
      <c r="B289" t="s">
        <v>137</v>
      </c>
      <c r="C289" t="s">
        <v>130</v>
      </c>
      <c r="D289" s="70">
        <v>65.73261774096207</v>
      </c>
      <c r="E289" s="74">
        <v>45210</v>
      </c>
      <c r="F289" t="s">
        <v>141</v>
      </c>
      <c r="G289" t="s">
        <v>44</v>
      </c>
    </row>
    <row r="290" spans="1:7" hidden="1" x14ac:dyDescent="0.2">
      <c r="A290" t="s">
        <v>215</v>
      </c>
      <c r="B290" t="s">
        <v>133</v>
      </c>
      <c r="C290" t="s">
        <v>140</v>
      </c>
      <c r="D290" s="70">
        <v>56.651630333028763</v>
      </c>
      <c r="E290" s="74">
        <v>45120</v>
      </c>
      <c r="F290" t="s">
        <v>135</v>
      </c>
      <c r="G290" t="s">
        <v>42</v>
      </c>
    </row>
    <row r="291" spans="1:7" hidden="1" x14ac:dyDescent="0.2">
      <c r="A291" t="s">
        <v>216</v>
      </c>
      <c r="B291" t="s">
        <v>133</v>
      </c>
      <c r="C291" t="s">
        <v>134</v>
      </c>
      <c r="D291" s="70">
        <v>92.611271392569307</v>
      </c>
      <c r="E291" s="74">
        <v>45153</v>
      </c>
      <c r="F291" t="s">
        <v>131</v>
      </c>
      <c r="G291" t="s">
        <v>43</v>
      </c>
    </row>
    <row r="292" spans="1:7" hidden="1" x14ac:dyDescent="0.2">
      <c r="A292" t="s">
        <v>215</v>
      </c>
      <c r="B292" t="s">
        <v>129</v>
      </c>
      <c r="C292" t="s">
        <v>134</v>
      </c>
      <c r="D292" s="70">
        <v>100.35415886283999</v>
      </c>
      <c r="E292" s="74">
        <v>45200</v>
      </c>
      <c r="F292" t="s">
        <v>131</v>
      </c>
      <c r="G292" t="s">
        <v>44</v>
      </c>
    </row>
    <row r="293" spans="1:7" hidden="1" x14ac:dyDescent="0.2">
      <c r="A293" t="s">
        <v>217</v>
      </c>
      <c r="B293" t="s">
        <v>129</v>
      </c>
      <c r="C293" t="s">
        <v>130</v>
      </c>
      <c r="D293" s="70">
        <v>49.808348999698339</v>
      </c>
      <c r="E293" s="74">
        <v>45031</v>
      </c>
      <c r="F293" t="s">
        <v>155</v>
      </c>
      <c r="G293" t="s">
        <v>45</v>
      </c>
    </row>
    <row r="294" spans="1:7" hidden="1" x14ac:dyDescent="0.2">
      <c r="A294" t="s">
        <v>218</v>
      </c>
      <c r="B294" t="s">
        <v>137</v>
      </c>
      <c r="C294" t="s">
        <v>140</v>
      </c>
      <c r="D294" s="70">
        <v>83.707753475645561</v>
      </c>
      <c r="E294" s="74">
        <v>44947</v>
      </c>
      <c r="F294" t="s">
        <v>135</v>
      </c>
      <c r="G294" t="s">
        <v>42</v>
      </c>
    </row>
    <row r="295" spans="1:7" hidden="1" x14ac:dyDescent="0.2">
      <c r="A295" t="s">
        <v>219</v>
      </c>
      <c r="B295" t="s">
        <v>129</v>
      </c>
      <c r="C295" t="s">
        <v>130</v>
      </c>
      <c r="D295" s="70">
        <v>82.101265459456641</v>
      </c>
      <c r="E295" s="74">
        <v>44989</v>
      </c>
      <c r="F295" t="s">
        <v>141</v>
      </c>
      <c r="G295" t="s">
        <v>46</v>
      </c>
    </row>
    <row r="296" spans="1:7" hidden="1" x14ac:dyDescent="0.2">
      <c r="A296" t="s">
        <v>169</v>
      </c>
      <c r="B296" t="s">
        <v>137</v>
      </c>
      <c r="C296" t="s">
        <v>140</v>
      </c>
      <c r="D296" s="70">
        <v>84.705925391568655</v>
      </c>
      <c r="E296" s="74">
        <v>45090</v>
      </c>
      <c r="F296" t="s">
        <v>135</v>
      </c>
      <c r="G296" t="s">
        <v>43</v>
      </c>
    </row>
    <row r="297" spans="1:7" hidden="1" x14ac:dyDescent="0.2">
      <c r="A297" t="s">
        <v>220</v>
      </c>
      <c r="B297" t="s">
        <v>133</v>
      </c>
      <c r="C297" t="s">
        <v>140</v>
      </c>
      <c r="D297" s="70">
        <v>61.920115263324988</v>
      </c>
      <c r="E297" s="74">
        <v>44953</v>
      </c>
      <c r="F297" t="s">
        <v>135</v>
      </c>
      <c r="G297" t="s">
        <v>45</v>
      </c>
    </row>
    <row r="298" spans="1:7" hidden="1" x14ac:dyDescent="0.2">
      <c r="A298" t="s">
        <v>221</v>
      </c>
      <c r="B298" t="s">
        <v>133</v>
      </c>
      <c r="C298" t="s">
        <v>140</v>
      </c>
      <c r="D298" s="70">
        <v>53.706463553491673</v>
      </c>
      <c r="E298" s="74">
        <v>45236</v>
      </c>
      <c r="F298" t="s">
        <v>141</v>
      </c>
      <c r="G298" t="s">
        <v>44</v>
      </c>
    </row>
    <row r="299" spans="1:7" hidden="1" x14ac:dyDescent="0.2">
      <c r="A299" t="s">
        <v>173</v>
      </c>
      <c r="B299" t="s">
        <v>137</v>
      </c>
      <c r="C299" t="s">
        <v>140</v>
      </c>
      <c r="D299" s="70">
        <v>62.854451253607749</v>
      </c>
      <c r="E299" s="74">
        <v>45210</v>
      </c>
      <c r="F299" t="s">
        <v>135</v>
      </c>
      <c r="G299" t="s">
        <v>42</v>
      </c>
    </row>
    <row r="300" spans="1:7" hidden="1" x14ac:dyDescent="0.2">
      <c r="A300" t="s">
        <v>222</v>
      </c>
      <c r="B300" t="s">
        <v>129</v>
      </c>
      <c r="C300" t="s">
        <v>134</v>
      </c>
      <c r="D300" s="70">
        <v>84.167756797463895</v>
      </c>
      <c r="E300" s="74">
        <v>45073</v>
      </c>
      <c r="F300" t="s">
        <v>141</v>
      </c>
      <c r="G300" t="s">
        <v>43</v>
      </c>
    </row>
    <row r="301" spans="1:7" hidden="1" x14ac:dyDescent="0.2">
      <c r="A301" t="s">
        <v>223</v>
      </c>
      <c r="B301" t="s">
        <v>137</v>
      </c>
      <c r="C301" t="s">
        <v>140</v>
      </c>
      <c r="D301" s="70">
        <v>95.167228198605827</v>
      </c>
      <c r="E301" s="74">
        <v>45206</v>
      </c>
      <c r="F301" t="s">
        <v>141</v>
      </c>
      <c r="G301" t="s">
        <v>42</v>
      </c>
    </row>
    <row r="302" spans="1:7" hidden="1" x14ac:dyDescent="0.2">
      <c r="A302" t="s">
        <v>158</v>
      </c>
      <c r="B302" t="s">
        <v>129</v>
      </c>
      <c r="C302" t="s">
        <v>140</v>
      </c>
      <c r="D302" s="70">
        <v>64.747202360897191</v>
      </c>
      <c r="E302" s="74">
        <v>45251</v>
      </c>
      <c r="F302" t="s">
        <v>135</v>
      </c>
      <c r="G302" t="s">
        <v>46</v>
      </c>
    </row>
    <row r="303" spans="1:7" hidden="1" x14ac:dyDescent="0.2">
      <c r="A303" t="s">
        <v>224</v>
      </c>
      <c r="B303" t="s">
        <v>133</v>
      </c>
      <c r="C303" t="s">
        <v>130</v>
      </c>
      <c r="D303" s="70">
        <v>97.215726023105702</v>
      </c>
      <c r="E303" s="74">
        <v>45244</v>
      </c>
      <c r="F303" t="s">
        <v>135</v>
      </c>
      <c r="G303" t="s">
        <v>44</v>
      </c>
    </row>
    <row r="304" spans="1:7" hidden="1" x14ac:dyDescent="0.2">
      <c r="A304" t="s">
        <v>180</v>
      </c>
      <c r="B304" t="s">
        <v>129</v>
      </c>
      <c r="C304" t="s">
        <v>130</v>
      </c>
      <c r="D304" s="70">
        <v>51.929948404135189</v>
      </c>
      <c r="E304" s="74">
        <v>45089</v>
      </c>
      <c r="F304" t="s">
        <v>131</v>
      </c>
      <c r="G304" t="s">
        <v>42</v>
      </c>
    </row>
    <row r="305" spans="1:7" hidden="1" x14ac:dyDescent="0.2">
      <c r="A305" t="s">
        <v>225</v>
      </c>
      <c r="B305" t="s">
        <v>137</v>
      </c>
      <c r="C305" t="s">
        <v>134</v>
      </c>
      <c r="D305" s="70">
        <v>89.950755538663486</v>
      </c>
      <c r="E305" s="74">
        <v>45149</v>
      </c>
      <c r="F305" t="s">
        <v>131</v>
      </c>
      <c r="G305" t="s">
        <v>45</v>
      </c>
    </row>
    <row r="306" spans="1:7" hidden="1" x14ac:dyDescent="0.2">
      <c r="A306" t="s">
        <v>226</v>
      </c>
      <c r="B306" t="s">
        <v>137</v>
      </c>
      <c r="C306" t="s">
        <v>130</v>
      </c>
      <c r="D306" s="70">
        <v>65.224003003556803</v>
      </c>
      <c r="E306" s="74">
        <v>45197</v>
      </c>
      <c r="F306" t="s">
        <v>155</v>
      </c>
      <c r="G306" t="s">
        <v>44</v>
      </c>
    </row>
    <row r="307" spans="1:7" hidden="1" x14ac:dyDescent="0.2">
      <c r="A307" t="s">
        <v>227</v>
      </c>
      <c r="B307" t="s">
        <v>133</v>
      </c>
      <c r="C307" t="s">
        <v>140</v>
      </c>
      <c r="D307" s="70">
        <v>77.589987080552689</v>
      </c>
      <c r="E307" s="74">
        <v>45071</v>
      </c>
      <c r="F307" t="s">
        <v>155</v>
      </c>
      <c r="G307" t="s">
        <v>45</v>
      </c>
    </row>
    <row r="308" spans="1:7" hidden="1" x14ac:dyDescent="0.2">
      <c r="A308" t="s">
        <v>228</v>
      </c>
      <c r="B308" t="s">
        <v>129</v>
      </c>
      <c r="C308" t="s">
        <v>130</v>
      </c>
      <c r="D308" s="70">
        <v>65.163703381664433</v>
      </c>
      <c r="E308" s="74">
        <v>45281</v>
      </c>
      <c r="F308" t="s">
        <v>135</v>
      </c>
      <c r="G308" t="s">
        <v>42</v>
      </c>
    </row>
    <row r="309" spans="1:7" hidden="1" x14ac:dyDescent="0.2">
      <c r="A309" t="s">
        <v>229</v>
      </c>
      <c r="B309" t="s">
        <v>129</v>
      </c>
      <c r="C309" t="s">
        <v>134</v>
      </c>
      <c r="D309" s="70">
        <v>54.462463251368767</v>
      </c>
      <c r="E309" s="74">
        <v>44956</v>
      </c>
      <c r="F309" t="s">
        <v>141</v>
      </c>
      <c r="G309" t="s">
        <v>44</v>
      </c>
    </row>
    <row r="310" spans="1:7" hidden="1" x14ac:dyDescent="0.2">
      <c r="A310" t="s">
        <v>230</v>
      </c>
      <c r="B310" t="s">
        <v>129</v>
      </c>
      <c r="C310" t="s">
        <v>130</v>
      </c>
      <c r="D310" s="70">
        <v>93.123469634417845</v>
      </c>
      <c r="E310" s="74">
        <v>44971</v>
      </c>
      <c r="F310" t="s">
        <v>155</v>
      </c>
      <c r="G310" t="s">
        <v>45</v>
      </c>
    </row>
    <row r="311" spans="1:7" hidden="1" x14ac:dyDescent="0.2">
      <c r="A311" t="s">
        <v>231</v>
      </c>
      <c r="B311" t="s">
        <v>133</v>
      </c>
      <c r="C311" t="s">
        <v>130</v>
      </c>
      <c r="D311" s="70">
        <v>74.227379140962086</v>
      </c>
      <c r="E311" s="74">
        <v>45200</v>
      </c>
      <c r="F311" t="s">
        <v>135</v>
      </c>
      <c r="G311" t="s">
        <v>46</v>
      </c>
    </row>
    <row r="312" spans="1:7" hidden="1" x14ac:dyDescent="0.2">
      <c r="A312" t="s">
        <v>232</v>
      </c>
      <c r="B312" t="s">
        <v>129</v>
      </c>
      <c r="C312" t="s">
        <v>134</v>
      </c>
      <c r="D312" s="70">
        <v>76.674542964095849</v>
      </c>
      <c r="E312" s="74">
        <v>44960</v>
      </c>
      <c r="F312" t="s">
        <v>155</v>
      </c>
      <c r="G312" t="s">
        <v>46</v>
      </c>
    </row>
    <row r="313" spans="1:7" hidden="1" x14ac:dyDescent="0.2">
      <c r="A313" t="s">
        <v>233</v>
      </c>
      <c r="B313" t="s">
        <v>137</v>
      </c>
      <c r="C313" t="s">
        <v>134</v>
      </c>
      <c r="D313" s="70">
        <v>80.395933429693414</v>
      </c>
      <c r="E313" s="74">
        <v>45066</v>
      </c>
      <c r="F313" t="s">
        <v>141</v>
      </c>
      <c r="G313" t="s">
        <v>42</v>
      </c>
    </row>
    <row r="314" spans="1:7" hidden="1" x14ac:dyDescent="0.2">
      <c r="A314" t="s">
        <v>234</v>
      </c>
      <c r="B314" t="s">
        <v>129</v>
      </c>
      <c r="C314" t="s">
        <v>140</v>
      </c>
      <c r="D314" s="70">
        <v>93.813832939746618</v>
      </c>
      <c r="E314" s="74">
        <v>45243</v>
      </c>
      <c r="F314" t="s">
        <v>135</v>
      </c>
      <c r="G314" t="s">
        <v>44</v>
      </c>
    </row>
    <row r="315" spans="1:7" hidden="1" x14ac:dyDescent="0.2">
      <c r="A315" t="s">
        <v>235</v>
      </c>
      <c r="B315" t="s">
        <v>133</v>
      </c>
      <c r="C315" t="s">
        <v>130</v>
      </c>
      <c r="D315" s="70">
        <v>51.779133286141509</v>
      </c>
      <c r="E315" s="74">
        <v>45146</v>
      </c>
      <c r="F315" t="s">
        <v>141</v>
      </c>
      <c r="G315" t="s">
        <v>43</v>
      </c>
    </row>
    <row r="316" spans="1:7" hidden="1" x14ac:dyDescent="0.2">
      <c r="A316" t="s">
        <v>232</v>
      </c>
      <c r="B316" t="s">
        <v>129</v>
      </c>
      <c r="C316" t="s">
        <v>140</v>
      </c>
      <c r="D316" s="70">
        <v>80.31705192056036</v>
      </c>
      <c r="E316" s="74">
        <v>45281</v>
      </c>
      <c r="F316" t="s">
        <v>135</v>
      </c>
      <c r="G316" t="s">
        <v>44</v>
      </c>
    </row>
    <row r="317" spans="1:7" hidden="1" x14ac:dyDescent="0.2">
      <c r="A317" t="s">
        <v>236</v>
      </c>
      <c r="B317" t="s">
        <v>129</v>
      </c>
      <c r="C317" t="s">
        <v>130</v>
      </c>
      <c r="D317" s="70">
        <v>51.369834191355679</v>
      </c>
      <c r="E317" s="74">
        <v>44948</v>
      </c>
      <c r="F317" t="s">
        <v>155</v>
      </c>
      <c r="G317" t="s">
        <v>46</v>
      </c>
    </row>
    <row r="318" spans="1:7" hidden="1" x14ac:dyDescent="0.2">
      <c r="A318" t="s">
        <v>188</v>
      </c>
      <c r="B318" t="s">
        <v>137</v>
      </c>
      <c r="C318" t="s">
        <v>130</v>
      </c>
      <c r="D318" s="70">
        <v>56.42753431164487</v>
      </c>
      <c r="E318" s="74">
        <v>45105</v>
      </c>
      <c r="F318" t="s">
        <v>131</v>
      </c>
      <c r="G318" t="s">
        <v>45</v>
      </c>
    </row>
    <row r="319" spans="1:7" hidden="1" x14ac:dyDescent="0.2">
      <c r="A319" t="s">
        <v>237</v>
      </c>
      <c r="B319" t="s">
        <v>129</v>
      </c>
      <c r="C319" t="s">
        <v>140</v>
      </c>
      <c r="D319" s="70">
        <v>73.183032126563504</v>
      </c>
      <c r="E319" s="74">
        <v>45254</v>
      </c>
      <c r="F319" t="s">
        <v>155</v>
      </c>
      <c r="G319" t="s">
        <v>43</v>
      </c>
    </row>
    <row r="320" spans="1:7" hidden="1" x14ac:dyDescent="0.2">
      <c r="A320" t="s">
        <v>192</v>
      </c>
      <c r="B320" t="s">
        <v>137</v>
      </c>
      <c r="C320" t="s">
        <v>130</v>
      </c>
      <c r="D320" s="70">
        <v>64.839494158633727</v>
      </c>
      <c r="E320" s="74">
        <v>45156</v>
      </c>
      <c r="F320" t="s">
        <v>155</v>
      </c>
      <c r="G320" t="s">
        <v>42</v>
      </c>
    </row>
    <row r="321" spans="1:7" hidden="1" x14ac:dyDescent="0.2">
      <c r="A321" t="s">
        <v>238</v>
      </c>
      <c r="B321" t="s">
        <v>137</v>
      </c>
      <c r="C321" t="s">
        <v>130</v>
      </c>
      <c r="D321" s="70">
        <v>92.25801611454807</v>
      </c>
      <c r="E321" s="74">
        <v>44964</v>
      </c>
      <c r="F321" t="s">
        <v>131</v>
      </c>
      <c r="G321" t="s">
        <v>43</v>
      </c>
    </row>
    <row r="322" spans="1:7" hidden="1" x14ac:dyDescent="0.2">
      <c r="A322" t="s">
        <v>239</v>
      </c>
      <c r="B322" t="s">
        <v>133</v>
      </c>
      <c r="C322" t="s">
        <v>130</v>
      </c>
      <c r="D322" s="70">
        <v>80.018397909371274</v>
      </c>
      <c r="E322" s="74">
        <v>44995</v>
      </c>
      <c r="F322" t="s">
        <v>131</v>
      </c>
      <c r="G322" t="s">
        <v>42</v>
      </c>
    </row>
    <row r="323" spans="1:7" hidden="1" x14ac:dyDescent="0.2">
      <c r="A323" t="s">
        <v>240</v>
      </c>
      <c r="B323" t="s">
        <v>137</v>
      </c>
      <c r="C323" t="s">
        <v>134</v>
      </c>
      <c r="D323" s="70">
        <v>58.006188780779418</v>
      </c>
      <c r="E323" s="74">
        <v>45041</v>
      </c>
      <c r="F323" t="s">
        <v>135</v>
      </c>
      <c r="G323" t="s">
        <v>43</v>
      </c>
    </row>
    <row r="324" spans="1:7" hidden="1" x14ac:dyDescent="0.2">
      <c r="A324" t="s">
        <v>220</v>
      </c>
      <c r="B324" t="s">
        <v>137</v>
      </c>
      <c r="C324" t="s">
        <v>140</v>
      </c>
      <c r="D324" s="70">
        <v>88.078935194634155</v>
      </c>
      <c r="E324" s="74">
        <v>45164</v>
      </c>
      <c r="F324" t="s">
        <v>135</v>
      </c>
      <c r="G324" t="s">
        <v>42</v>
      </c>
    </row>
    <row r="325" spans="1:7" hidden="1" x14ac:dyDescent="0.2">
      <c r="A325" t="s">
        <v>199</v>
      </c>
      <c r="B325" t="s">
        <v>133</v>
      </c>
      <c r="C325" t="s">
        <v>134</v>
      </c>
      <c r="D325" s="70">
        <v>92.920060889249001</v>
      </c>
      <c r="E325" s="74">
        <v>45260</v>
      </c>
      <c r="F325" t="s">
        <v>141</v>
      </c>
      <c r="G325" t="s">
        <v>42</v>
      </c>
    </row>
    <row r="326" spans="1:7" hidden="1" x14ac:dyDescent="0.2">
      <c r="A326" t="s">
        <v>216</v>
      </c>
      <c r="B326" t="s">
        <v>137</v>
      </c>
      <c r="C326" t="s">
        <v>140</v>
      </c>
      <c r="D326" s="70">
        <v>51.933795537160798</v>
      </c>
      <c r="E326" s="74">
        <v>45073</v>
      </c>
      <c r="F326" t="s">
        <v>141</v>
      </c>
      <c r="G326" t="s">
        <v>43</v>
      </c>
    </row>
    <row r="327" spans="1:7" hidden="1" x14ac:dyDescent="0.2">
      <c r="A327" t="s">
        <v>241</v>
      </c>
      <c r="B327" t="s">
        <v>133</v>
      </c>
      <c r="C327" t="s">
        <v>140</v>
      </c>
      <c r="D327" s="70">
        <v>56.983892802006338</v>
      </c>
      <c r="E327" s="74">
        <v>44935</v>
      </c>
      <c r="F327" t="s">
        <v>155</v>
      </c>
      <c r="G327" t="s">
        <v>43</v>
      </c>
    </row>
    <row r="328" spans="1:7" hidden="1" x14ac:dyDescent="0.2">
      <c r="A328" t="s">
        <v>150</v>
      </c>
      <c r="B328" t="s">
        <v>129</v>
      </c>
      <c r="C328" t="s">
        <v>130</v>
      </c>
      <c r="D328" s="70">
        <v>55.690294952202301</v>
      </c>
      <c r="E328" s="74">
        <v>45213</v>
      </c>
      <c r="F328" t="s">
        <v>131</v>
      </c>
      <c r="G328" t="s">
        <v>42</v>
      </c>
    </row>
    <row r="329" spans="1:7" hidden="1" x14ac:dyDescent="0.2">
      <c r="A329" t="s">
        <v>222</v>
      </c>
      <c r="B329" t="s">
        <v>133</v>
      </c>
      <c r="C329" t="s">
        <v>140</v>
      </c>
      <c r="D329" s="70">
        <v>93.276295237587888</v>
      </c>
      <c r="E329" s="74">
        <v>44976</v>
      </c>
      <c r="F329" t="s">
        <v>141</v>
      </c>
      <c r="G329" t="s">
        <v>46</v>
      </c>
    </row>
    <row r="330" spans="1:7" hidden="1" x14ac:dyDescent="0.2">
      <c r="A330" t="s">
        <v>242</v>
      </c>
      <c r="B330" t="s">
        <v>137</v>
      </c>
      <c r="C330" t="s">
        <v>134</v>
      </c>
      <c r="D330" s="70">
        <v>87.870826085279404</v>
      </c>
      <c r="E330" s="74">
        <v>45263</v>
      </c>
      <c r="F330" t="s">
        <v>155</v>
      </c>
      <c r="G330" t="s">
        <v>43</v>
      </c>
    </row>
    <row r="331" spans="1:7" hidden="1" x14ac:dyDescent="0.2">
      <c r="A331" t="s">
        <v>243</v>
      </c>
      <c r="B331" t="s">
        <v>133</v>
      </c>
      <c r="C331" t="s">
        <v>134</v>
      </c>
      <c r="D331" s="70">
        <v>90.209229765638867</v>
      </c>
      <c r="E331" s="74">
        <v>44931</v>
      </c>
      <c r="F331" t="s">
        <v>131</v>
      </c>
      <c r="G331" t="s">
        <v>44</v>
      </c>
    </row>
    <row r="332" spans="1:7" hidden="1" x14ac:dyDescent="0.2">
      <c r="A332" t="s">
        <v>211</v>
      </c>
      <c r="B332" t="s">
        <v>137</v>
      </c>
      <c r="C332" t="s">
        <v>134</v>
      </c>
      <c r="D332" s="70">
        <v>64.963108177542608</v>
      </c>
      <c r="E332" s="74">
        <v>45268</v>
      </c>
      <c r="F332" t="s">
        <v>135</v>
      </c>
      <c r="G332" t="s">
        <v>45</v>
      </c>
    </row>
    <row r="333" spans="1:7" hidden="1" x14ac:dyDescent="0.2">
      <c r="A333" t="s">
        <v>244</v>
      </c>
      <c r="B333" t="s">
        <v>129</v>
      </c>
      <c r="C333" t="s">
        <v>140</v>
      </c>
      <c r="D333" s="70">
        <v>83.533081208278759</v>
      </c>
      <c r="E333" s="74">
        <v>45051</v>
      </c>
      <c r="F333" t="s">
        <v>155</v>
      </c>
      <c r="G333" t="s">
        <v>42</v>
      </c>
    </row>
    <row r="334" spans="1:7" hidden="1" x14ac:dyDescent="0.2">
      <c r="A334" t="s">
        <v>245</v>
      </c>
      <c r="B334" t="s">
        <v>133</v>
      </c>
      <c r="C334" t="s">
        <v>134</v>
      </c>
      <c r="D334" s="70">
        <v>79.46720255665295</v>
      </c>
      <c r="E334" s="74">
        <v>45000</v>
      </c>
      <c r="F334" t="s">
        <v>135</v>
      </c>
      <c r="G334" t="s">
        <v>42</v>
      </c>
    </row>
    <row r="335" spans="1:7" hidden="1" x14ac:dyDescent="0.2">
      <c r="A335" t="s">
        <v>246</v>
      </c>
      <c r="B335" t="s">
        <v>129</v>
      </c>
      <c r="C335" t="s">
        <v>140</v>
      </c>
      <c r="D335" s="70">
        <v>59.635921852351352</v>
      </c>
      <c r="E335" s="74">
        <v>45090</v>
      </c>
      <c r="F335" t="s">
        <v>141</v>
      </c>
      <c r="G335" t="s">
        <v>45</v>
      </c>
    </row>
    <row r="336" spans="1:7" hidden="1" x14ac:dyDescent="0.2">
      <c r="A336" t="s">
        <v>166</v>
      </c>
      <c r="B336" t="s">
        <v>137</v>
      </c>
      <c r="C336" t="s">
        <v>134</v>
      </c>
      <c r="D336" s="70">
        <v>86.941315936220334</v>
      </c>
      <c r="E336" s="74">
        <v>45203</v>
      </c>
      <c r="F336" t="s">
        <v>141</v>
      </c>
      <c r="G336" t="s">
        <v>46</v>
      </c>
    </row>
    <row r="337" spans="1:7" hidden="1" x14ac:dyDescent="0.2">
      <c r="A337" t="s">
        <v>247</v>
      </c>
      <c r="B337" t="s">
        <v>137</v>
      </c>
      <c r="C337" t="s">
        <v>134</v>
      </c>
      <c r="D337" s="70">
        <v>66.413530437226996</v>
      </c>
      <c r="E337" s="74">
        <v>45249</v>
      </c>
      <c r="F337" t="s">
        <v>131</v>
      </c>
      <c r="G337" t="s">
        <v>45</v>
      </c>
    </row>
    <row r="338" spans="1:7" hidden="1" x14ac:dyDescent="0.2">
      <c r="A338" t="s">
        <v>213</v>
      </c>
      <c r="B338" t="s">
        <v>129</v>
      </c>
      <c r="C338" t="s">
        <v>140</v>
      </c>
      <c r="D338" s="70">
        <v>100.5640373627099</v>
      </c>
      <c r="E338" s="74">
        <v>45225</v>
      </c>
      <c r="F338" t="s">
        <v>155</v>
      </c>
      <c r="G338" t="s">
        <v>43</v>
      </c>
    </row>
    <row r="339" spans="1:7" hidden="1" x14ac:dyDescent="0.2">
      <c r="A339" t="s">
        <v>248</v>
      </c>
      <c r="B339" t="s">
        <v>133</v>
      </c>
      <c r="C339" t="s">
        <v>134</v>
      </c>
      <c r="D339" s="70">
        <v>54.302332032196581</v>
      </c>
      <c r="E339" s="74">
        <v>45215</v>
      </c>
      <c r="F339" t="s">
        <v>135</v>
      </c>
      <c r="G339" t="s">
        <v>45</v>
      </c>
    </row>
    <row r="340" spans="1:7" hidden="1" x14ac:dyDescent="0.2">
      <c r="A340" t="s">
        <v>128</v>
      </c>
      <c r="B340" t="s">
        <v>133</v>
      </c>
      <c r="C340" t="s">
        <v>130</v>
      </c>
      <c r="D340" s="70">
        <v>78.023416667047513</v>
      </c>
      <c r="E340" s="74">
        <v>45002</v>
      </c>
      <c r="F340" t="s">
        <v>131</v>
      </c>
      <c r="G340" t="s">
        <v>42</v>
      </c>
    </row>
    <row r="341" spans="1:7" hidden="1" x14ac:dyDescent="0.2">
      <c r="A341" t="s">
        <v>249</v>
      </c>
      <c r="B341" t="s">
        <v>137</v>
      </c>
      <c r="C341" t="s">
        <v>140</v>
      </c>
      <c r="D341" s="70">
        <v>87.20742669734986</v>
      </c>
      <c r="E341" s="74">
        <v>45223</v>
      </c>
      <c r="F341" t="s">
        <v>141</v>
      </c>
      <c r="G341" t="s">
        <v>45</v>
      </c>
    </row>
    <row r="342" spans="1:7" hidden="1" x14ac:dyDescent="0.2">
      <c r="A342" t="s">
        <v>139</v>
      </c>
      <c r="B342" t="s">
        <v>129</v>
      </c>
      <c r="C342" t="s">
        <v>140</v>
      </c>
      <c r="D342" s="70">
        <v>82.723999788250737</v>
      </c>
      <c r="E342" s="74">
        <v>45062</v>
      </c>
      <c r="F342" t="s">
        <v>141</v>
      </c>
      <c r="G342" t="s">
        <v>44</v>
      </c>
    </row>
    <row r="343" spans="1:7" hidden="1" x14ac:dyDescent="0.2">
      <c r="A343" t="s">
        <v>250</v>
      </c>
      <c r="B343" t="s">
        <v>129</v>
      </c>
      <c r="C343" t="s">
        <v>140</v>
      </c>
      <c r="D343" s="70">
        <v>91.808533381693778</v>
      </c>
      <c r="E343" s="74">
        <v>45031</v>
      </c>
      <c r="F343" t="s">
        <v>155</v>
      </c>
      <c r="G343" t="s">
        <v>43</v>
      </c>
    </row>
    <row r="344" spans="1:7" hidden="1" x14ac:dyDescent="0.2">
      <c r="A344" t="s">
        <v>251</v>
      </c>
      <c r="B344" t="s">
        <v>133</v>
      </c>
      <c r="C344" t="s">
        <v>130</v>
      </c>
      <c r="D344" s="70">
        <v>94.392065302633355</v>
      </c>
      <c r="E344" s="74">
        <v>45020</v>
      </c>
      <c r="F344" t="s">
        <v>135</v>
      </c>
      <c r="G344" t="s">
        <v>45</v>
      </c>
    </row>
    <row r="345" spans="1:7" hidden="1" x14ac:dyDescent="0.2">
      <c r="A345" t="s">
        <v>252</v>
      </c>
      <c r="B345" t="s">
        <v>133</v>
      </c>
      <c r="C345" t="s">
        <v>140</v>
      </c>
      <c r="D345" s="70">
        <v>73.304419856236564</v>
      </c>
      <c r="E345" s="74">
        <v>45060</v>
      </c>
      <c r="F345" t="s">
        <v>155</v>
      </c>
      <c r="G345" t="s">
        <v>42</v>
      </c>
    </row>
    <row r="346" spans="1:7" hidden="1" x14ac:dyDescent="0.2">
      <c r="A346" t="s">
        <v>227</v>
      </c>
      <c r="B346" t="s">
        <v>133</v>
      </c>
      <c r="C346" t="s">
        <v>134</v>
      </c>
      <c r="D346" s="70">
        <v>54.848997953583307</v>
      </c>
      <c r="E346" s="74">
        <v>44993</v>
      </c>
      <c r="F346" t="s">
        <v>135</v>
      </c>
      <c r="G346" t="s">
        <v>43</v>
      </c>
    </row>
    <row r="347" spans="1:7" hidden="1" x14ac:dyDescent="0.2">
      <c r="A347" t="s">
        <v>253</v>
      </c>
      <c r="B347" t="s">
        <v>129</v>
      </c>
      <c r="C347" t="s">
        <v>134</v>
      </c>
      <c r="D347" s="70">
        <v>79.605165371975843</v>
      </c>
      <c r="E347" s="74">
        <v>45072</v>
      </c>
      <c r="F347" t="s">
        <v>135</v>
      </c>
      <c r="G347" t="s">
        <v>42</v>
      </c>
    </row>
    <row r="348" spans="1:7" hidden="1" x14ac:dyDescent="0.2">
      <c r="A348" t="s">
        <v>186</v>
      </c>
      <c r="B348" t="s">
        <v>133</v>
      </c>
      <c r="C348" t="s">
        <v>134</v>
      </c>
      <c r="D348" s="70">
        <v>55.363393725385187</v>
      </c>
      <c r="E348" s="74">
        <v>45084</v>
      </c>
      <c r="F348" t="s">
        <v>155</v>
      </c>
      <c r="G348" t="s">
        <v>46</v>
      </c>
    </row>
    <row r="349" spans="1:7" hidden="1" x14ac:dyDescent="0.2">
      <c r="A349" t="s">
        <v>254</v>
      </c>
      <c r="B349" t="s">
        <v>133</v>
      </c>
      <c r="C349" t="s">
        <v>140</v>
      </c>
      <c r="D349" s="70">
        <v>95.111076550355648</v>
      </c>
      <c r="E349" s="74">
        <v>45088</v>
      </c>
      <c r="F349" t="s">
        <v>131</v>
      </c>
      <c r="G349" t="s">
        <v>44</v>
      </c>
    </row>
    <row r="350" spans="1:7" hidden="1" x14ac:dyDescent="0.2">
      <c r="A350" t="s">
        <v>191</v>
      </c>
      <c r="B350" t="s">
        <v>137</v>
      </c>
      <c r="C350" t="s">
        <v>134</v>
      </c>
      <c r="D350" s="70">
        <v>92.931925987437921</v>
      </c>
      <c r="E350" s="74">
        <v>45266</v>
      </c>
      <c r="F350" t="s">
        <v>155</v>
      </c>
      <c r="G350" t="s">
        <v>46</v>
      </c>
    </row>
    <row r="351" spans="1:7" hidden="1" x14ac:dyDescent="0.2">
      <c r="A351" t="s">
        <v>255</v>
      </c>
      <c r="B351" t="s">
        <v>133</v>
      </c>
      <c r="C351" t="s">
        <v>140</v>
      </c>
      <c r="D351" s="70">
        <v>53.427500539674391</v>
      </c>
      <c r="E351" s="74">
        <v>45114</v>
      </c>
      <c r="F351" t="s">
        <v>155</v>
      </c>
      <c r="G351" t="s">
        <v>44</v>
      </c>
    </row>
    <row r="352" spans="1:7" hidden="1" x14ac:dyDescent="0.2">
      <c r="A352" t="s">
        <v>256</v>
      </c>
      <c r="B352" t="s">
        <v>133</v>
      </c>
      <c r="C352" t="s">
        <v>134</v>
      </c>
      <c r="D352" s="70">
        <v>78.491551294791407</v>
      </c>
      <c r="E352" s="74">
        <v>45264</v>
      </c>
      <c r="F352" t="s">
        <v>141</v>
      </c>
      <c r="G352" t="s">
        <v>45</v>
      </c>
    </row>
    <row r="353" spans="1:7" hidden="1" x14ac:dyDescent="0.2">
      <c r="A353" t="s">
        <v>257</v>
      </c>
      <c r="B353" t="s">
        <v>129</v>
      </c>
      <c r="C353" t="s">
        <v>130</v>
      </c>
      <c r="D353" s="70">
        <v>72.620192560925076</v>
      </c>
      <c r="E353" s="74">
        <v>45020</v>
      </c>
      <c r="F353" t="s">
        <v>141</v>
      </c>
      <c r="G353" t="s">
        <v>43</v>
      </c>
    </row>
    <row r="354" spans="1:7" hidden="1" x14ac:dyDescent="0.2">
      <c r="A354" t="s">
        <v>258</v>
      </c>
      <c r="B354" t="s">
        <v>129</v>
      </c>
      <c r="C354" t="s">
        <v>130</v>
      </c>
      <c r="D354" s="70">
        <v>56.320571356727939</v>
      </c>
      <c r="E354" s="74">
        <v>45106</v>
      </c>
      <c r="F354" t="s">
        <v>155</v>
      </c>
      <c r="G354" t="s">
        <v>45</v>
      </c>
    </row>
    <row r="355" spans="1:7" hidden="1" x14ac:dyDescent="0.2">
      <c r="A355" t="s">
        <v>179</v>
      </c>
      <c r="B355" t="s">
        <v>137</v>
      </c>
      <c r="C355" t="s">
        <v>130</v>
      </c>
      <c r="D355" s="70">
        <v>80.512267450941494</v>
      </c>
      <c r="E355" s="74">
        <v>45213</v>
      </c>
      <c r="F355" t="s">
        <v>155</v>
      </c>
      <c r="G355" t="s">
        <v>44</v>
      </c>
    </row>
    <row r="356" spans="1:7" hidden="1" x14ac:dyDescent="0.2">
      <c r="A356" t="s">
        <v>233</v>
      </c>
      <c r="B356" t="s">
        <v>133</v>
      </c>
      <c r="C356" t="s">
        <v>130</v>
      </c>
      <c r="D356" s="70">
        <v>90.855712550733926</v>
      </c>
      <c r="E356" s="74">
        <v>45247</v>
      </c>
      <c r="F356" t="s">
        <v>141</v>
      </c>
      <c r="G356" t="s">
        <v>44</v>
      </c>
    </row>
    <row r="357" spans="1:7" hidden="1" x14ac:dyDescent="0.2">
      <c r="A357" t="s">
        <v>259</v>
      </c>
      <c r="B357" t="s">
        <v>137</v>
      </c>
      <c r="C357" t="s">
        <v>140</v>
      </c>
      <c r="D357" s="70">
        <v>67.333959349093931</v>
      </c>
      <c r="E357" s="74">
        <v>45112</v>
      </c>
      <c r="F357" t="s">
        <v>135</v>
      </c>
      <c r="G357" t="s">
        <v>44</v>
      </c>
    </row>
    <row r="358" spans="1:7" hidden="1" x14ac:dyDescent="0.2">
      <c r="A358" t="s">
        <v>211</v>
      </c>
      <c r="B358" t="s">
        <v>129</v>
      </c>
      <c r="C358" t="s">
        <v>134</v>
      </c>
      <c r="D358" s="70">
        <v>63.974584887500868</v>
      </c>
      <c r="E358" s="74">
        <v>45063</v>
      </c>
      <c r="F358" t="s">
        <v>155</v>
      </c>
      <c r="G358" t="s">
        <v>42</v>
      </c>
    </row>
    <row r="359" spans="1:7" hidden="1" x14ac:dyDescent="0.2">
      <c r="A359" t="s">
        <v>252</v>
      </c>
      <c r="B359" t="s">
        <v>137</v>
      </c>
      <c r="C359" t="s">
        <v>130</v>
      </c>
      <c r="D359" s="70">
        <v>90.571059571268236</v>
      </c>
      <c r="E359" s="74">
        <v>45055</v>
      </c>
      <c r="F359" t="s">
        <v>131</v>
      </c>
      <c r="G359" t="s">
        <v>43</v>
      </c>
    </row>
    <row r="360" spans="1:7" hidden="1" x14ac:dyDescent="0.2">
      <c r="A360" t="s">
        <v>260</v>
      </c>
      <c r="B360" t="s">
        <v>129</v>
      </c>
      <c r="C360" t="s">
        <v>140</v>
      </c>
      <c r="D360" s="70">
        <v>80.82487035351447</v>
      </c>
      <c r="E360" s="74">
        <v>45119</v>
      </c>
      <c r="F360" t="s">
        <v>131</v>
      </c>
      <c r="G360" t="s">
        <v>45</v>
      </c>
    </row>
    <row r="361" spans="1:7" hidden="1" x14ac:dyDescent="0.2">
      <c r="A361" t="s">
        <v>219</v>
      </c>
      <c r="B361" t="s">
        <v>137</v>
      </c>
      <c r="C361" t="s">
        <v>130</v>
      </c>
      <c r="D361" s="70">
        <v>57.75334027267472</v>
      </c>
      <c r="E361" s="74">
        <v>45241</v>
      </c>
      <c r="F361" t="s">
        <v>131</v>
      </c>
      <c r="G361" t="s">
        <v>45</v>
      </c>
    </row>
    <row r="362" spans="1:7" hidden="1" x14ac:dyDescent="0.2">
      <c r="A362" t="s">
        <v>261</v>
      </c>
      <c r="B362" t="s">
        <v>137</v>
      </c>
      <c r="C362" t="s">
        <v>130</v>
      </c>
      <c r="D362" s="70">
        <v>85.22013975780699</v>
      </c>
      <c r="E362" s="74">
        <v>45198</v>
      </c>
      <c r="F362" t="s">
        <v>155</v>
      </c>
      <c r="G362" t="s">
        <v>46</v>
      </c>
    </row>
    <row r="363" spans="1:7" hidden="1" x14ac:dyDescent="0.2">
      <c r="A363" t="s">
        <v>241</v>
      </c>
      <c r="B363" t="s">
        <v>133</v>
      </c>
      <c r="C363" t="s">
        <v>140</v>
      </c>
      <c r="D363" s="70">
        <v>58.60504932464481</v>
      </c>
      <c r="E363" s="74">
        <v>45277</v>
      </c>
      <c r="F363" t="s">
        <v>135</v>
      </c>
      <c r="G363" t="s">
        <v>44</v>
      </c>
    </row>
    <row r="364" spans="1:7" hidden="1" x14ac:dyDescent="0.2">
      <c r="A364" t="s">
        <v>221</v>
      </c>
      <c r="B364" t="s">
        <v>137</v>
      </c>
      <c r="C364" t="s">
        <v>140</v>
      </c>
      <c r="D364" s="70">
        <v>69.199810764085697</v>
      </c>
      <c r="E364" s="74">
        <v>45069</v>
      </c>
      <c r="F364" t="s">
        <v>135</v>
      </c>
      <c r="G364" t="s">
        <v>44</v>
      </c>
    </row>
    <row r="365" spans="1:7" hidden="1" x14ac:dyDescent="0.2">
      <c r="A365" t="s">
        <v>262</v>
      </c>
      <c r="B365" t="s">
        <v>133</v>
      </c>
      <c r="C365" t="s">
        <v>134</v>
      </c>
      <c r="D365" s="70">
        <v>55.39711200586131</v>
      </c>
      <c r="E365" s="74">
        <v>44942</v>
      </c>
      <c r="F365" t="s">
        <v>141</v>
      </c>
      <c r="G365" t="s">
        <v>44</v>
      </c>
    </row>
    <row r="366" spans="1:7" hidden="1" x14ac:dyDescent="0.2">
      <c r="A366" t="s">
        <v>263</v>
      </c>
      <c r="B366" t="s">
        <v>133</v>
      </c>
      <c r="C366" t="s">
        <v>134</v>
      </c>
      <c r="D366" s="70">
        <v>97.153300421250805</v>
      </c>
      <c r="E366" s="74">
        <v>45227</v>
      </c>
      <c r="F366" t="s">
        <v>155</v>
      </c>
      <c r="G366" t="s">
        <v>45</v>
      </c>
    </row>
    <row r="367" spans="1:7" hidden="1" x14ac:dyDescent="0.2">
      <c r="A367" t="s">
        <v>224</v>
      </c>
      <c r="B367" t="s">
        <v>133</v>
      </c>
      <c r="C367" t="s">
        <v>130</v>
      </c>
      <c r="D367" s="70">
        <v>51.222605176723548</v>
      </c>
      <c r="E367" s="74">
        <v>45170</v>
      </c>
      <c r="F367" t="s">
        <v>135</v>
      </c>
      <c r="G367" t="s">
        <v>46</v>
      </c>
    </row>
    <row r="368" spans="1:7" hidden="1" x14ac:dyDescent="0.2">
      <c r="A368" t="s">
        <v>164</v>
      </c>
      <c r="B368" t="s">
        <v>133</v>
      </c>
      <c r="C368" t="s">
        <v>130</v>
      </c>
      <c r="D368" s="70">
        <v>91.647493988620212</v>
      </c>
      <c r="E368" s="74">
        <v>45032</v>
      </c>
      <c r="F368" t="s">
        <v>155</v>
      </c>
      <c r="G368" t="s">
        <v>42</v>
      </c>
    </row>
    <row r="369" spans="1:7" hidden="1" x14ac:dyDescent="0.2">
      <c r="A369" t="s">
        <v>158</v>
      </c>
      <c r="B369" t="s">
        <v>137</v>
      </c>
      <c r="C369" t="s">
        <v>134</v>
      </c>
      <c r="D369" s="70">
        <v>61.911375939533123</v>
      </c>
      <c r="E369" s="74">
        <v>45013</v>
      </c>
      <c r="F369" t="s">
        <v>141</v>
      </c>
      <c r="G369" t="s">
        <v>43</v>
      </c>
    </row>
    <row r="370" spans="1:7" hidden="1" x14ac:dyDescent="0.2">
      <c r="A370" t="s">
        <v>264</v>
      </c>
      <c r="B370" t="s">
        <v>129</v>
      </c>
      <c r="C370" t="s">
        <v>134</v>
      </c>
      <c r="D370" s="70">
        <v>92.328082774115515</v>
      </c>
      <c r="E370" s="74">
        <v>45054</v>
      </c>
      <c r="F370" t="s">
        <v>141</v>
      </c>
      <c r="G370" t="s">
        <v>42</v>
      </c>
    </row>
    <row r="371" spans="1:7" hidden="1" x14ac:dyDescent="0.2">
      <c r="A371" t="s">
        <v>265</v>
      </c>
      <c r="B371" t="s">
        <v>129</v>
      </c>
      <c r="C371" t="s">
        <v>140</v>
      </c>
      <c r="D371" s="70">
        <v>65.801897139992192</v>
      </c>
      <c r="E371" s="74">
        <v>45266</v>
      </c>
      <c r="F371" t="s">
        <v>141</v>
      </c>
      <c r="G371" t="s">
        <v>45</v>
      </c>
    </row>
    <row r="372" spans="1:7" hidden="1" x14ac:dyDescent="0.2">
      <c r="A372" t="s">
        <v>266</v>
      </c>
      <c r="B372" t="s">
        <v>129</v>
      </c>
      <c r="C372" t="s">
        <v>134</v>
      </c>
      <c r="D372" s="70">
        <v>80.486648778243449</v>
      </c>
      <c r="E372" s="74">
        <v>44930</v>
      </c>
      <c r="F372" t="s">
        <v>131</v>
      </c>
      <c r="G372" t="s">
        <v>44</v>
      </c>
    </row>
    <row r="373" spans="1:7" hidden="1" x14ac:dyDescent="0.2">
      <c r="A373" t="s">
        <v>219</v>
      </c>
      <c r="B373" t="s">
        <v>137</v>
      </c>
      <c r="C373" t="s">
        <v>134</v>
      </c>
      <c r="D373" s="70">
        <v>54.667507119214889</v>
      </c>
      <c r="E373" s="74">
        <v>45252</v>
      </c>
      <c r="F373" t="s">
        <v>155</v>
      </c>
      <c r="G373" t="s">
        <v>43</v>
      </c>
    </row>
    <row r="374" spans="1:7" hidden="1" x14ac:dyDescent="0.2">
      <c r="A374" t="s">
        <v>173</v>
      </c>
      <c r="B374" t="s">
        <v>133</v>
      </c>
      <c r="C374" t="s">
        <v>130</v>
      </c>
      <c r="D374" s="70">
        <v>52.252992326697907</v>
      </c>
      <c r="E374" s="74">
        <v>45231</v>
      </c>
      <c r="F374" t="s">
        <v>141</v>
      </c>
      <c r="G374" t="s">
        <v>45</v>
      </c>
    </row>
    <row r="375" spans="1:7" hidden="1" x14ac:dyDescent="0.2">
      <c r="A375" t="s">
        <v>234</v>
      </c>
      <c r="B375" t="s">
        <v>129</v>
      </c>
      <c r="C375" t="s">
        <v>134</v>
      </c>
      <c r="D375" s="70">
        <v>65.075478279227312</v>
      </c>
      <c r="E375" s="74">
        <v>45020</v>
      </c>
      <c r="F375" t="s">
        <v>155</v>
      </c>
      <c r="G375" t="s">
        <v>45</v>
      </c>
    </row>
    <row r="376" spans="1:7" hidden="1" x14ac:dyDescent="0.2">
      <c r="A376" t="s">
        <v>267</v>
      </c>
      <c r="B376" t="s">
        <v>137</v>
      </c>
      <c r="C376" t="s">
        <v>130</v>
      </c>
      <c r="D376" s="70">
        <v>89.598384733935063</v>
      </c>
      <c r="E376" s="74">
        <v>45134</v>
      </c>
      <c r="F376" t="s">
        <v>131</v>
      </c>
      <c r="G376" t="s">
        <v>45</v>
      </c>
    </row>
    <row r="377" spans="1:7" hidden="1" x14ac:dyDescent="0.2">
      <c r="A377" t="s">
        <v>201</v>
      </c>
      <c r="B377" t="s">
        <v>133</v>
      </c>
      <c r="C377" t="s">
        <v>134</v>
      </c>
      <c r="D377" s="70">
        <v>69.059977818436082</v>
      </c>
      <c r="E377" s="74">
        <v>45150</v>
      </c>
      <c r="F377" t="s">
        <v>131</v>
      </c>
      <c r="G377" t="s">
        <v>43</v>
      </c>
    </row>
    <row r="378" spans="1:7" hidden="1" x14ac:dyDescent="0.2">
      <c r="A378" t="s">
        <v>268</v>
      </c>
      <c r="B378" t="s">
        <v>129</v>
      </c>
      <c r="C378" t="s">
        <v>140</v>
      </c>
      <c r="D378" s="70">
        <v>55.670401247435379</v>
      </c>
      <c r="E378" s="74">
        <v>45273</v>
      </c>
      <c r="F378" t="s">
        <v>141</v>
      </c>
      <c r="G378" t="s">
        <v>43</v>
      </c>
    </row>
    <row r="379" spans="1:7" hidden="1" x14ac:dyDescent="0.2">
      <c r="A379" t="s">
        <v>229</v>
      </c>
      <c r="B379" t="s">
        <v>133</v>
      </c>
      <c r="C379" t="s">
        <v>134</v>
      </c>
      <c r="D379" s="70">
        <v>81.678272970038449</v>
      </c>
      <c r="E379" s="74">
        <v>45246</v>
      </c>
      <c r="F379" t="s">
        <v>141</v>
      </c>
      <c r="G379" t="s">
        <v>46</v>
      </c>
    </row>
    <row r="380" spans="1:7" hidden="1" x14ac:dyDescent="0.2">
      <c r="A380" t="s">
        <v>269</v>
      </c>
      <c r="B380" t="s">
        <v>129</v>
      </c>
      <c r="C380" t="s">
        <v>134</v>
      </c>
      <c r="D380" s="70">
        <v>70.625400293806422</v>
      </c>
      <c r="E380" s="74">
        <v>44973</v>
      </c>
      <c r="F380" t="s">
        <v>135</v>
      </c>
      <c r="G380" t="s">
        <v>46</v>
      </c>
    </row>
    <row r="381" spans="1:7" hidden="1" x14ac:dyDescent="0.2">
      <c r="A381" t="s">
        <v>270</v>
      </c>
      <c r="B381" t="s">
        <v>129</v>
      </c>
      <c r="C381" t="s">
        <v>134</v>
      </c>
      <c r="D381" s="70">
        <v>54.927395821749897</v>
      </c>
      <c r="E381" s="74">
        <v>45106</v>
      </c>
      <c r="F381" t="s">
        <v>155</v>
      </c>
      <c r="G381" t="s">
        <v>42</v>
      </c>
    </row>
    <row r="382" spans="1:7" hidden="1" x14ac:dyDescent="0.2">
      <c r="A382" t="s">
        <v>271</v>
      </c>
      <c r="B382" t="s">
        <v>129</v>
      </c>
      <c r="C382" t="s">
        <v>130</v>
      </c>
      <c r="D382" s="70">
        <v>84.023060446164436</v>
      </c>
      <c r="E382" s="74">
        <v>45031</v>
      </c>
      <c r="F382" t="s">
        <v>141</v>
      </c>
      <c r="G382" t="s">
        <v>43</v>
      </c>
    </row>
    <row r="383" spans="1:7" hidden="1" x14ac:dyDescent="0.2">
      <c r="A383" t="s">
        <v>272</v>
      </c>
      <c r="B383" t="s">
        <v>133</v>
      </c>
      <c r="C383" t="s">
        <v>140</v>
      </c>
      <c r="D383" s="70">
        <v>72.030675156014851</v>
      </c>
      <c r="E383" s="74">
        <v>45124</v>
      </c>
      <c r="F383" t="s">
        <v>135</v>
      </c>
      <c r="G383" t="s">
        <v>43</v>
      </c>
    </row>
    <row r="384" spans="1:7" hidden="1" x14ac:dyDescent="0.2">
      <c r="A384" t="s">
        <v>273</v>
      </c>
      <c r="B384" t="s">
        <v>137</v>
      </c>
      <c r="C384" t="s">
        <v>134</v>
      </c>
      <c r="D384" s="70">
        <v>49.489799722550352</v>
      </c>
      <c r="E384" s="74">
        <v>45031</v>
      </c>
      <c r="F384" t="s">
        <v>155</v>
      </c>
      <c r="G384" t="s">
        <v>43</v>
      </c>
    </row>
    <row r="385" spans="1:7" hidden="1" x14ac:dyDescent="0.2">
      <c r="A385" t="s">
        <v>215</v>
      </c>
      <c r="B385" t="s">
        <v>133</v>
      </c>
      <c r="C385" t="s">
        <v>130</v>
      </c>
      <c r="D385" s="70">
        <v>68.387957148041906</v>
      </c>
      <c r="E385" s="74">
        <v>45205</v>
      </c>
      <c r="F385" t="s">
        <v>141</v>
      </c>
      <c r="G385" t="s">
        <v>46</v>
      </c>
    </row>
    <row r="386" spans="1:7" hidden="1" x14ac:dyDescent="0.2">
      <c r="A386" t="s">
        <v>202</v>
      </c>
      <c r="B386" t="s">
        <v>129</v>
      </c>
      <c r="C386" t="s">
        <v>140</v>
      </c>
      <c r="D386" s="70">
        <v>70.245235944606407</v>
      </c>
      <c r="E386" s="74">
        <v>45185</v>
      </c>
      <c r="F386" t="s">
        <v>135</v>
      </c>
      <c r="G386" t="s">
        <v>45</v>
      </c>
    </row>
    <row r="387" spans="1:7" hidden="1" x14ac:dyDescent="0.2">
      <c r="A387" t="s">
        <v>239</v>
      </c>
      <c r="B387" t="s">
        <v>133</v>
      </c>
      <c r="C387" t="s">
        <v>130</v>
      </c>
      <c r="D387" s="70">
        <v>97.061281445376295</v>
      </c>
      <c r="E387" s="74">
        <v>45033</v>
      </c>
      <c r="F387" t="s">
        <v>135</v>
      </c>
      <c r="G387" t="s">
        <v>44</v>
      </c>
    </row>
    <row r="388" spans="1:7" hidden="1" x14ac:dyDescent="0.2">
      <c r="A388" t="s">
        <v>274</v>
      </c>
      <c r="B388" t="s">
        <v>137</v>
      </c>
      <c r="C388" t="s">
        <v>130</v>
      </c>
      <c r="D388" s="70">
        <v>61.455011686019297</v>
      </c>
      <c r="E388" s="74">
        <v>44945</v>
      </c>
      <c r="F388" t="s">
        <v>155</v>
      </c>
      <c r="G388" t="s">
        <v>46</v>
      </c>
    </row>
    <row r="389" spans="1:7" hidden="1" x14ac:dyDescent="0.2">
      <c r="A389" t="s">
        <v>275</v>
      </c>
      <c r="B389" t="s">
        <v>133</v>
      </c>
      <c r="C389" t="s">
        <v>140</v>
      </c>
      <c r="D389" s="70">
        <v>62.57107407812115</v>
      </c>
      <c r="E389" s="74">
        <v>45221</v>
      </c>
      <c r="F389" t="s">
        <v>135</v>
      </c>
      <c r="G389" t="s">
        <v>43</v>
      </c>
    </row>
    <row r="390" spans="1:7" hidden="1" x14ac:dyDescent="0.2">
      <c r="A390" t="s">
        <v>158</v>
      </c>
      <c r="B390" t="s">
        <v>137</v>
      </c>
      <c r="C390" t="s">
        <v>134</v>
      </c>
      <c r="D390" s="70">
        <v>90.843565087423784</v>
      </c>
      <c r="E390" s="74">
        <v>45231</v>
      </c>
      <c r="F390" t="s">
        <v>155</v>
      </c>
      <c r="G390" t="s">
        <v>46</v>
      </c>
    </row>
    <row r="391" spans="1:7" hidden="1" x14ac:dyDescent="0.2">
      <c r="A391" t="s">
        <v>174</v>
      </c>
      <c r="B391" t="s">
        <v>137</v>
      </c>
      <c r="C391" t="s">
        <v>130</v>
      </c>
      <c r="D391" s="70">
        <v>54.610119568600467</v>
      </c>
      <c r="E391" s="74">
        <v>45096</v>
      </c>
      <c r="F391" t="s">
        <v>155</v>
      </c>
      <c r="G391" t="s">
        <v>42</v>
      </c>
    </row>
    <row r="392" spans="1:7" hidden="1" x14ac:dyDescent="0.2">
      <c r="A392" t="s">
        <v>276</v>
      </c>
      <c r="B392" t="s">
        <v>133</v>
      </c>
      <c r="C392" t="s">
        <v>130</v>
      </c>
      <c r="D392" s="70">
        <v>57.672873003045929</v>
      </c>
      <c r="E392" s="74">
        <v>45256</v>
      </c>
      <c r="F392" t="s">
        <v>155</v>
      </c>
      <c r="G392" t="s">
        <v>43</v>
      </c>
    </row>
    <row r="393" spans="1:7" hidden="1" x14ac:dyDescent="0.2">
      <c r="A393" t="s">
        <v>277</v>
      </c>
      <c r="B393" t="s">
        <v>129</v>
      </c>
      <c r="C393" t="s">
        <v>134</v>
      </c>
      <c r="D393" s="70">
        <v>60.867948365753939</v>
      </c>
      <c r="E393" s="74">
        <v>45120</v>
      </c>
      <c r="F393" t="s">
        <v>131</v>
      </c>
      <c r="G393" t="s">
        <v>42</v>
      </c>
    </row>
    <row r="394" spans="1:7" hidden="1" x14ac:dyDescent="0.2">
      <c r="A394" t="s">
        <v>145</v>
      </c>
      <c r="B394" t="s">
        <v>137</v>
      </c>
      <c r="C394" t="s">
        <v>134</v>
      </c>
      <c r="D394" s="70">
        <v>72.412613651695153</v>
      </c>
      <c r="E394" s="74">
        <v>44938</v>
      </c>
      <c r="F394" t="s">
        <v>135</v>
      </c>
      <c r="G394" t="s">
        <v>43</v>
      </c>
    </row>
    <row r="395" spans="1:7" hidden="1" x14ac:dyDescent="0.2">
      <c r="A395" t="s">
        <v>278</v>
      </c>
      <c r="B395" t="s">
        <v>133</v>
      </c>
      <c r="C395" t="s">
        <v>140</v>
      </c>
      <c r="D395" s="70">
        <v>62.302210015685162</v>
      </c>
      <c r="E395" s="74">
        <v>45120</v>
      </c>
      <c r="F395" t="s">
        <v>155</v>
      </c>
      <c r="G395" t="s">
        <v>46</v>
      </c>
    </row>
    <row r="396" spans="1:7" hidden="1" x14ac:dyDescent="0.2">
      <c r="A396" t="s">
        <v>279</v>
      </c>
      <c r="B396" t="s">
        <v>137</v>
      </c>
      <c r="C396" t="s">
        <v>140</v>
      </c>
      <c r="D396" s="70">
        <v>82.979375922088906</v>
      </c>
      <c r="E396" s="74">
        <v>45208</v>
      </c>
      <c r="F396" t="s">
        <v>141</v>
      </c>
      <c r="G396" t="s">
        <v>45</v>
      </c>
    </row>
    <row r="397" spans="1:7" hidden="1" x14ac:dyDescent="0.2">
      <c r="A397" t="s">
        <v>280</v>
      </c>
      <c r="B397" t="s">
        <v>129</v>
      </c>
      <c r="C397" t="s">
        <v>140</v>
      </c>
      <c r="D397" s="70">
        <v>66.574043628137588</v>
      </c>
      <c r="E397" s="74">
        <v>45107</v>
      </c>
      <c r="F397" t="s">
        <v>131</v>
      </c>
      <c r="G397" t="s">
        <v>44</v>
      </c>
    </row>
    <row r="398" spans="1:7" hidden="1" x14ac:dyDescent="0.2">
      <c r="A398" t="s">
        <v>281</v>
      </c>
      <c r="B398" t="s">
        <v>133</v>
      </c>
      <c r="C398" t="s">
        <v>134</v>
      </c>
      <c r="D398" s="70">
        <v>98.045204053646643</v>
      </c>
      <c r="E398" s="74">
        <v>45230</v>
      </c>
      <c r="F398" t="s">
        <v>131</v>
      </c>
      <c r="G398" t="s">
        <v>42</v>
      </c>
    </row>
    <row r="399" spans="1:7" hidden="1" x14ac:dyDescent="0.2">
      <c r="A399" t="s">
        <v>245</v>
      </c>
      <c r="B399" t="s">
        <v>133</v>
      </c>
      <c r="C399" t="s">
        <v>130</v>
      </c>
      <c r="D399" s="70">
        <v>89.29103431549845</v>
      </c>
      <c r="E399" s="74">
        <v>45069</v>
      </c>
      <c r="F399" t="s">
        <v>135</v>
      </c>
      <c r="G399" t="s">
        <v>46</v>
      </c>
    </row>
    <row r="400" spans="1:7" hidden="1" x14ac:dyDescent="0.2">
      <c r="A400" t="s">
        <v>225</v>
      </c>
      <c r="B400" t="s">
        <v>133</v>
      </c>
      <c r="C400" t="s">
        <v>130</v>
      </c>
      <c r="D400" s="70">
        <v>58.312771540101927</v>
      </c>
      <c r="E400" s="74">
        <v>45241</v>
      </c>
      <c r="F400" t="s">
        <v>155</v>
      </c>
      <c r="G400" t="s">
        <v>45</v>
      </c>
    </row>
    <row r="401" spans="1:7" hidden="1" x14ac:dyDescent="0.2">
      <c r="A401" t="s">
        <v>233</v>
      </c>
      <c r="B401" t="s">
        <v>129</v>
      </c>
      <c r="C401" t="s">
        <v>140</v>
      </c>
      <c r="D401" s="70">
        <v>70.700155798689991</v>
      </c>
      <c r="E401" s="74">
        <v>45107</v>
      </c>
      <c r="F401" t="s">
        <v>135</v>
      </c>
      <c r="G401" t="s">
        <v>46</v>
      </c>
    </row>
    <row r="402" spans="1:7" hidden="1" x14ac:dyDescent="0.2">
      <c r="A402" t="s">
        <v>128</v>
      </c>
      <c r="B402" t="s">
        <v>129</v>
      </c>
      <c r="C402" t="s">
        <v>130</v>
      </c>
      <c r="D402" s="70">
        <v>70.791853046565905</v>
      </c>
      <c r="E402" s="74">
        <v>45493</v>
      </c>
      <c r="F402" t="s">
        <v>131</v>
      </c>
      <c r="G402" t="s">
        <v>44</v>
      </c>
    </row>
    <row r="403" spans="1:7" hidden="1" x14ac:dyDescent="0.2">
      <c r="A403" t="s">
        <v>132</v>
      </c>
      <c r="B403" t="s">
        <v>133</v>
      </c>
      <c r="C403" t="s">
        <v>134</v>
      </c>
      <c r="D403" s="70">
        <v>95.709649701271971</v>
      </c>
      <c r="E403" s="74">
        <v>45374</v>
      </c>
      <c r="F403" t="s">
        <v>135</v>
      </c>
      <c r="G403" t="s">
        <v>42</v>
      </c>
    </row>
    <row r="404" spans="1:7" hidden="1" x14ac:dyDescent="0.2">
      <c r="A404" t="s">
        <v>136</v>
      </c>
      <c r="B404" t="s">
        <v>137</v>
      </c>
      <c r="C404" t="s">
        <v>130</v>
      </c>
      <c r="D404" s="70">
        <v>83.637683953078096</v>
      </c>
      <c r="E404" s="74">
        <v>45416</v>
      </c>
      <c r="F404" t="s">
        <v>131</v>
      </c>
      <c r="G404" t="s">
        <v>43</v>
      </c>
    </row>
    <row r="405" spans="1:7" hidden="1" x14ac:dyDescent="0.2">
      <c r="A405" t="s">
        <v>138</v>
      </c>
      <c r="B405" t="s">
        <v>137</v>
      </c>
      <c r="C405" t="s">
        <v>130</v>
      </c>
      <c r="D405" s="70">
        <v>79.494490620358363</v>
      </c>
      <c r="E405" s="74">
        <v>45466</v>
      </c>
      <c r="F405" t="s">
        <v>135</v>
      </c>
      <c r="G405" t="s">
        <v>46</v>
      </c>
    </row>
    <row r="406" spans="1:7" hidden="1" x14ac:dyDescent="0.2">
      <c r="A406" t="s">
        <v>139</v>
      </c>
      <c r="B406" t="s">
        <v>129</v>
      </c>
      <c r="C406" t="s">
        <v>140</v>
      </c>
      <c r="D406" s="70">
        <v>74.103169416627395</v>
      </c>
      <c r="E406" s="74">
        <v>45360</v>
      </c>
      <c r="F406" t="s">
        <v>141</v>
      </c>
      <c r="G406" t="s">
        <v>42</v>
      </c>
    </row>
    <row r="407" spans="1:7" hidden="1" x14ac:dyDescent="0.2">
      <c r="A407" t="s">
        <v>142</v>
      </c>
      <c r="B407" t="s">
        <v>133</v>
      </c>
      <c r="C407" t="s">
        <v>134</v>
      </c>
      <c r="D407" s="70">
        <v>61.149564303473319</v>
      </c>
      <c r="E407" s="74">
        <v>45338</v>
      </c>
      <c r="F407" t="s">
        <v>135</v>
      </c>
      <c r="G407" t="s">
        <v>42</v>
      </c>
    </row>
    <row r="408" spans="1:7" hidden="1" x14ac:dyDescent="0.2">
      <c r="A408" t="s">
        <v>143</v>
      </c>
      <c r="B408" t="s">
        <v>129</v>
      </c>
      <c r="C408" t="s">
        <v>130</v>
      </c>
      <c r="D408" s="70">
        <v>49.394471807623077</v>
      </c>
      <c r="E408" s="74">
        <v>45547</v>
      </c>
      <c r="F408" t="s">
        <v>141</v>
      </c>
      <c r="G408" t="s">
        <v>43</v>
      </c>
    </row>
    <row r="409" spans="1:7" hidden="1" x14ac:dyDescent="0.2">
      <c r="A409" t="s">
        <v>144</v>
      </c>
      <c r="B409" t="s">
        <v>129</v>
      </c>
      <c r="C409" t="s">
        <v>134</v>
      </c>
      <c r="D409" s="70">
        <v>71.145903849529844</v>
      </c>
      <c r="E409" s="74">
        <v>45506</v>
      </c>
      <c r="F409" t="s">
        <v>131</v>
      </c>
      <c r="G409" t="s">
        <v>46</v>
      </c>
    </row>
    <row r="410" spans="1:7" x14ac:dyDescent="0.2">
      <c r="A410" t="s">
        <v>145</v>
      </c>
      <c r="B410" t="s">
        <v>137</v>
      </c>
      <c r="C410" t="s">
        <v>134</v>
      </c>
      <c r="D410" s="70">
        <v>87.612907094452325</v>
      </c>
      <c r="E410" s="74">
        <v>45321</v>
      </c>
      <c r="F410" t="s">
        <v>135</v>
      </c>
      <c r="G410" t="s">
        <v>45</v>
      </c>
    </row>
    <row r="411" spans="1:7" hidden="1" x14ac:dyDescent="0.2">
      <c r="A411" t="s">
        <v>146</v>
      </c>
      <c r="B411" t="s">
        <v>133</v>
      </c>
      <c r="C411" t="s">
        <v>140</v>
      </c>
      <c r="D411" s="70">
        <v>86.206114714502306</v>
      </c>
      <c r="E411" s="74">
        <v>45572</v>
      </c>
      <c r="F411" t="s">
        <v>131</v>
      </c>
      <c r="G411" t="s">
        <v>46</v>
      </c>
    </row>
    <row r="412" spans="1:7" hidden="1" x14ac:dyDescent="0.2">
      <c r="A412" t="s">
        <v>147</v>
      </c>
      <c r="B412" t="s">
        <v>133</v>
      </c>
      <c r="C412" t="s">
        <v>134</v>
      </c>
      <c r="D412" s="70">
        <v>95.637782548769863</v>
      </c>
      <c r="E412" s="74">
        <v>45528</v>
      </c>
      <c r="F412" t="s">
        <v>135</v>
      </c>
      <c r="G412" t="s">
        <v>44</v>
      </c>
    </row>
    <row r="413" spans="1:7" hidden="1" x14ac:dyDescent="0.2">
      <c r="A413" t="s">
        <v>148</v>
      </c>
      <c r="B413" t="s">
        <v>133</v>
      </c>
      <c r="C413" t="s">
        <v>134</v>
      </c>
      <c r="D413" s="70">
        <v>49.24730092981045</v>
      </c>
      <c r="E413" s="74">
        <v>45539</v>
      </c>
      <c r="F413" t="s">
        <v>141</v>
      </c>
      <c r="G413" t="s">
        <v>42</v>
      </c>
    </row>
    <row r="414" spans="1:7" hidden="1" x14ac:dyDescent="0.2">
      <c r="A414" t="s">
        <v>149</v>
      </c>
      <c r="B414" t="s">
        <v>133</v>
      </c>
      <c r="C414" t="s">
        <v>130</v>
      </c>
      <c r="D414" s="70">
        <v>50.078265330586703</v>
      </c>
      <c r="E414" s="74">
        <v>45316</v>
      </c>
      <c r="F414" t="s">
        <v>141</v>
      </c>
      <c r="G414" t="s">
        <v>44</v>
      </c>
    </row>
    <row r="415" spans="1:7" x14ac:dyDescent="0.2">
      <c r="A415" t="s">
        <v>150</v>
      </c>
      <c r="B415" t="s">
        <v>129</v>
      </c>
      <c r="C415" t="s">
        <v>140</v>
      </c>
      <c r="D415" s="70">
        <v>91.271140594749113</v>
      </c>
      <c r="E415" s="74">
        <v>45365</v>
      </c>
      <c r="F415" t="s">
        <v>135</v>
      </c>
      <c r="G415" t="s">
        <v>45</v>
      </c>
    </row>
    <row r="416" spans="1:7" x14ac:dyDescent="0.2">
      <c r="A416" t="s">
        <v>151</v>
      </c>
      <c r="B416" t="s">
        <v>129</v>
      </c>
      <c r="C416" t="s">
        <v>134</v>
      </c>
      <c r="D416" s="70">
        <v>90.778827703016361</v>
      </c>
      <c r="E416" s="74">
        <v>45497</v>
      </c>
      <c r="F416" t="s">
        <v>141</v>
      </c>
      <c r="G416" t="s">
        <v>44</v>
      </c>
    </row>
    <row r="417" spans="1:7" hidden="1" x14ac:dyDescent="0.2">
      <c r="A417" t="s">
        <v>152</v>
      </c>
      <c r="B417" t="s">
        <v>137</v>
      </c>
      <c r="C417" t="s">
        <v>130</v>
      </c>
      <c r="D417" s="70">
        <v>68.779921407193527</v>
      </c>
      <c r="E417" s="74">
        <v>45605</v>
      </c>
      <c r="F417" t="s">
        <v>131</v>
      </c>
      <c r="G417" t="s">
        <v>46</v>
      </c>
    </row>
    <row r="418" spans="1:7" hidden="1" x14ac:dyDescent="0.2">
      <c r="A418" t="s">
        <v>153</v>
      </c>
      <c r="B418" t="s">
        <v>129</v>
      </c>
      <c r="C418" t="s">
        <v>140</v>
      </c>
      <c r="D418" s="70">
        <v>64.030662458561665</v>
      </c>
      <c r="E418" s="74">
        <v>45385</v>
      </c>
      <c r="F418" t="s">
        <v>131</v>
      </c>
      <c r="G418" t="s">
        <v>44</v>
      </c>
    </row>
    <row r="419" spans="1:7" hidden="1" x14ac:dyDescent="0.2">
      <c r="A419" t="s">
        <v>154</v>
      </c>
      <c r="B419" t="s">
        <v>129</v>
      </c>
      <c r="C419" t="s">
        <v>140</v>
      </c>
      <c r="D419" s="70">
        <v>66.104900003417711</v>
      </c>
      <c r="E419" s="74">
        <v>45418</v>
      </c>
      <c r="F419" t="s">
        <v>155</v>
      </c>
      <c r="G419" t="s">
        <v>45</v>
      </c>
    </row>
    <row r="420" spans="1:7" hidden="1" x14ac:dyDescent="0.2">
      <c r="A420" t="s">
        <v>156</v>
      </c>
      <c r="B420" t="s">
        <v>137</v>
      </c>
      <c r="C420" t="s">
        <v>130</v>
      </c>
      <c r="D420" s="70">
        <v>70.51747922147436</v>
      </c>
      <c r="E420" s="74">
        <v>45316</v>
      </c>
      <c r="F420" t="s">
        <v>141</v>
      </c>
      <c r="G420" t="s">
        <v>45</v>
      </c>
    </row>
    <row r="421" spans="1:7" x14ac:dyDescent="0.2">
      <c r="A421" t="s">
        <v>149</v>
      </c>
      <c r="B421" t="s">
        <v>137</v>
      </c>
      <c r="C421" t="s">
        <v>130</v>
      </c>
      <c r="D421" s="70">
        <v>87.141776874740202</v>
      </c>
      <c r="E421" s="74">
        <v>45625</v>
      </c>
      <c r="F421" t="s">
        <v>131</v>
      </c>
      <c r="G421" t="s">
        <v>45</v>
      </c>
    </row>
    <row r="422" spans="1:7" x14ac:dyDescent="0.2">
      <c r="A422" t="s">
        <v>153</v>
      </c>
      <c r="B422" t="s">
        <v>137</v>
      </c>
      <c r="C422" t="s">
        <v>130</v>
      </c>
      <c r="D422" s="70">
        <v>84.412051162006321</v>
      </c>
      <c r="E422" s="74">
        <v>45646</v>
      </c>
      <c r="F422" t="s">
        <v>135</v>
      </c>
      <c r="G422" t="s">
        <v>46</v>
      </c>
    </row>
    <row r="423" spans="1:7" x14ac:dyDescent="0.2">
      <c r="A423" t="s">
        <v>157</v>
      </c>
      <c r="B423" t="s">
        <v>129</v>
      </c>
      <c r="C423" t="s">
        <v>130</v>
      </c>
      <c r="D423" s="70">
        <v>94.648520950075252</v>
      </c>
      <c r="E423" s="74">
        <v>45407</v>
      </c>
      <c r="F423" t="s">
        <v>141</v>
      </c>
      <c r="G423" t="s">
        <v>45</v>
      </c>
    </row>
    <row r="424" spans="1:7" hidden="1" x14ac:dyDescent="0.2">
      <c r="A424" t="s">
        <v>158</v>
      </c>
      <c r="B424" t="s">
        <v>129</v>
      </c>
      <c r="C424" t="s">
        <v>130</v>
      </c>
      <c r="D424" s="70">
        <v>65.347781849986887</v>
      </c>
      <c r="E424" s="74">
        <v>45339</v>
      </c>
      <c r="F424" t="s">
        <v>131</v>
      </c>
      <c r="G424" t="s">
        <v>42</v>
      </c>
    </row>
    <row r="425" spans="1:7" hidden="1" x14ac:dyDescent="0.2">
      <c r="A425" t="s">
        <v>159</v>
      </c>
      <c r="B425" t="s">
        <v>137</v>
      </c>
      <c r="C425" t="s">
        <v>134</v>
      </c>
      <c r="D425" s="70">
        <v>58.026374782697069</v>
      </c>
      <c r="E425" s="74">
        <v>45517</v>
      </c>
      <c r="F425" t="s">
        <v>141</v>
      </c>
      <c r="G425" t="s">
        <v>45</v>
      </c>
    </row>
    <row r="426" spans="1:7" x14ac:dyDescent="0.2">
      <c r="A426" t="s">
        <v>160</v>
      </c>
      <c r="B426" t="s">
        <v>137</v>
      </c>
      <c r="C426" t="s">
        <v>134</v>
      </c>
      <c r="D426" s="70">
        <v>95.215746252437611</v>
      </c>
      <c r="E426" s="74">
        <v>45557</v>
      </c>
      <c r="F426" t="s">
        <v>135</v>
      </c>
      <c r="G426" t="s">
        <v>44</v>
      </c>
    </row>
    <row r="427" spans="1:7" hidden="1" x14ac:dyDescent="0.2">
      <c r="A427" t="s">
        <v>161</v>
      </c>
      <c r="B427" t="s">
        <v>137</v>
      </c>
      <c r="C427" t="s">
        <v>140</v>
      </c>
      <c r="D427" s="70">
        <v>67.137207271824636</v>
      </c>
      <c r="E427" s="74">
        <v>45390</v>
      </c>
      <c r="F427" t="s">
        <v>131</v>
      </c>
      <c r="G427" t="s">
        <v>44</v>
      </c>
    </row>
    <row r="428" spans="1:7" hidden="1" x14ac:dyDescent="0.2">
      <c r="A428" t="s">
        <v>162</v>
      </c>
      <c r="B428" t="s">
        <v>129</v>
      </c>
      <c r="C428" t="s">
        <v>134</v>
      </c>
      <c r="D428" s="70">
        <v>65.443403124008057</v>
      </c>
      <c r="E428" s="74">
        <v>45302</v>
      </c>
      <c r="F428" t="s">
        <v>155</v>
      </c>
      <c r="G428" t="s">
        <v>44</v>
      </c>
    </row>
    <row r="429" spans="1:7" hidden="1" x14ac:dyDescent="0.2">
      <c r="A429" t="s">
        <v>163</v>
      </c>
      <c r="B429" t="s">
        <v>129</v>
      </c>
      <c r="C429" t="s">
        <v>134</v>
      </c>
      <c r="D429" s="70">
        <v>74.467602914246953</v>
      </c>
      <c r="E429" s="74">
        <v>45376</v>
      </c>
      <c r="F429" t="s">
        <v>155</v>
      </c>
      <c r="G429" t="s">
        <v>46</v>
      </c>
    </row>
    <row r="430" spans="1:7" hidden="1" x14ac:dyDescent="0.2">
      <c r="A430" t="s">
        <v>164</v>
      </c>
      <c r="B430" t="s">
        <v>133</v>
      </c>
      <c r="C430" t="s">
        <v>134</v>
      </c>
      <c r="D430" s="70">
        <v>62.446439126944213</v>
      </c>
      <c r="E430" s="74">
        <v>45505</v>
      </c>
      <c r="F430" t="s">
        <v>141</v>
      </c>
      <c r="G430" t="s">
        <v>44</v>
      </c>
    </row>
    <row r="431" spans="1:7" hidden="1" x14ac:dyDescent="0.2">
      <c r="A431" t="s">
        <v>165</v>
      </c>
      <c r="B431" t="s">
        <v>129</v>
      </c>
      <c r="C431" t="s">
        <v>130</v>
      </c>
      <c r="D431" s="70">
        <v>65.803344092890868</v>
      </c>
      <c r="E431" s="74">
        <v>45464</v>
      </c>
      <c r="F431" t="s">
        <v>135</v>
      </c>
      <c r="G431" t="s">
        <v>46</v>
      </c>
    </row>
    <row r="432" spans="1:7" hidden="1" x14ac:dyDescent="0.2">
      <c r="A432" t="s">
        <v>166</v>
      </c>
      <c r="B432" t="s">
        <v>129</v>
      </c>
      <c r="C432" t="s">
        <v>140</v>
      </c>
      <c r="D432" s="70">
        <v>87.677073366769292</v>
      </c>
      <c r="E432" s="74">
        <v>45500</v>
      </c>
      <c r="F432" t="s">
        <v>131</v>
      </c>
      <c r="G432" t="s">
        <v>46</v>
      </c>
    </row>
    <row r="433" spans="1:7" hidden="1" x14ac:dyDescent="0.2">
      <c r="A433" t="s">
        <v>167</v>
      </c>
      <c r="B433" t="s">
        <v>129</v>
      </c>
      <c r="C433" t="s">
        <v>140</v>
      </c>
      <c r="D433" s="70">
        <v>65.645660468290998</v>
      </c>
      <c r="E433" s="74">
        <v>45355</v>
      </c>
      <c r="F433" t="s">
        <v>135</v>
      </c>
      <c r="G433" t="s">
        <v>45</v>
      </c>
    </row>
    <row r="434" spans="1:7" x14ac:dyDescent="0.2">
      <c r="A434" t="s">
        <v>142</v>
      </c>
      <c r="B434" t="s">
        <v>137</v>
      </c>
      <c r="C434" t="s">
        <v>140</v>
      </c>
      <c r="D434" s="70">
        <v>95.885572968916634</v>
      </c>
      <c r="E434" s="74">
        <v>45549</v>
      </c>
      <c r="F434" t="s">
        <v>131</v>
      </c>
      <c r="G434" t="s">
        <v>42</v>
      </c>
    </row>
    <row r="435" spans="1:7" hidden="1" x14ac:dyDescent="0.2">
      <c r="A435" t="s">
        <v>168</v>
      </c>
      <c r="B435" t="s">
        <v>129</v>
      </c>
      <c r="C435" t="s">
        <v>140</v>
      </c>
      <c r="D435" s="70">
        <v>63.717523287730003</v>
      </c>
      <c r="E435" s="74">
        <v>45623</v>
      </c>
      <c r="F435" t="s">
        <v>141</v>
      </c>
      <c r="G435" t="s">
        <v>45</v>
      </c>
    </row>
    <row r="436" spans="1:7" hidden="1" x14ac:dyDescent="0.2">
      <c r="A436" t="s">
        <v>169</v>
      </c>
      <c r="B436" t="s">
        <v>137</v>
      </c>
      <c r="C436" t="s">
        <v>134</v>
      </c>
      <c r="D436" s="70">
        <v>93.600842333309885</v>
      </c>
      <c r="E436" s="74">
        <v>45412</v>
      </c>
      <c r="F436" t="s">
        <v>131</v>
      </c>
      <c r="G436" t="s">
        <v>45</v>
      </c>
    </row>
    <row r="437" spans="1:7" hidden="1" x14ac:dyDescent="0.2">
      <c r="A437" t="s">
        <v>170</v>
      </c>
      <c r="B437" t="s">
        <v>133</v>
      </c>
      <c r="C437" t="s">
        <v>134</v>
      </c>
      <c r="D437" s="70">
        <v>54.316817725053042</v>
      </c>
      <c r="E437" s="74">
        <v>45589</v>
      </c>
      <c r="F437" t="s">
        <v>135</v>
      </c>
      <c r="G437" t="s">
        <v>46</v>
      </c>
    </row>
    <row r="438" spans="1:7" hidden="1" x14ac:dyDescent="0.2">
      <c r="A438" t="s">
        <v>171</v>
      </c>
      <c r="B438" t="s">
        <v>133</v>
      </c>
      <c r="C438" t="s">
        <v>130</v>
      </c>
      <c r="D438" s="70">
        <v>84.101715199393311</v>
      </c>
      <c r="E438" s="74">
        <v>45345</v>
      </c>
      <c r="F438" t="s">
        <v>135</v>
      </c>
      <c r="G438" t="s">
        <v>46</v>
      </c>
    </row>
    <row r="439" spans="1:7" hidden="1" x14ac:dyDescent="0.2">
      <c r="A439" t="s">
        <v>172</v>
      </c>
      <c r="B439" t="s">
        <v>137</v>
      </c>
      <c r="C439" t="s">
        <v>140</v>
      </c>
      <c r="D439" s="70">
        <v>95.264932057439324</v>
      </c>
      <c r="E439" s="74">
        <v>45622</v>
      </c>
      <c r="F439" t="s">
        <v>141</v>
      </c>
      <c r="G439" t="s">
        <v>44</v>
      </c>
    </row>
    <row r="440" spans="1:7" hidden="1" x14ac:dyDescent="0.2">
      <c r="A440" t="s">
        <v>173</v>
      </c>
      <c r="B440" t="s">
        <v>137</v>
      </c>
      <c r="C440" t="s">
        <v>134</v>
      </c>
      <c r="D440" s="70">
        <v>62.728838064659307</v>
      </c>
      <c r="E440" s="74">
        <v>45563</v>
      </c>
      <c r="F440" t="s">
        <v>135</v>
      </c>
      <c r="G440" t="s">
        <v>44</v>
      </c>
    </row>
    <row r="441" spans="1:7" x14ac:dyDescent="0.2">
      <c r="A441" t="s">
        <v>174</v>
      </c>
      <c r="B441" t="s">
        <v>137</v>
      </c>
      <c r="C441" t="s">
        <v>134</v>
      </c>
      <c r="D441" s="70">
        <v>95.916946798626</v>
      </c>
      <c r="E441" s="74">
        <v>45532</v>
      </c>
      <c r="F441" t="s">
        <v>131</v>
      </c>
      <c r="G441" t="s">
        <v>45</v>
      </c>
    </row>
    <row r="442" spans="1:7" hidden="1" x14ac:dyDescent="0.2">
      <c r="A442" t="s">
        <v>175</v>
      </c>
      <c r="B442" t="s">
        <v>129</v>
      </c>
      <c r="C442" t="s">
        <v>130</v>
      </c>
      <c r="D442" s="70">
        <v>55.918722326120047</v>
      </c>
      <c r="E442" s="74">
        <v>45534</v>
      </c>
      <c r="F442" t="s">
        <v>141</v>
      </c>
      <c r="G442" t="s">
        <v>43</v>
      </c>
    </row>
    <row r="443" spans="1:7" hidden="1" x14ac:dyDescent="0.2">
      <c r="A443" t="s">
        <v>176</v>
      </c>
      <c r="B443" t="s">
        <v>133</v>
      </c>
      <c r="C443" t="s">
        <v>130</v>
      </c>
      <c r="D443" s="70">
        <v>63.914711640269182</v>
      </c>
      <c r="E443" s="74">
        <v>45309</v>
      </c>
      <c r="F443" t="s">
        <v>131</v>
      </c>
      <c r="G443" t="s">
        <v>43</v>
      </c>
    </row>
    <row r="444" spans="1:7" hidden="1" x14ac:dyDescent="0.2">
      <c r="A444" t="s">
        <v>177</v>
      </c>
      <c r="B444" t="s">
        <v>137</v>
      </c>
      <c r="C444" t="s">
        <v>130</v>
      </c>
      <c r="D444" s="70">
        <v>77.336210106842415</v>
      </c>
      <c r="E444" s="74">
        <v>45478</v>
      </c>
      <c r="F444" t="s">
        <v>135</v>
      </c>
      <c r="G444" t="s">
        <v>44</v>
      </c>
    </row>
    <row r="445" spans="1:7" hidden="1" x14ac:dyDescent="0.2">
      <c r="A445" t="s">
        <v>178</v>
      </c>
      <c r="B445" t="s">
        <v>129</v>
      </c>
      <c r="C445" t="s">
        <v>134</v>
      </c>
      <c r="D445" s="70">
        <v>60.608772966774822</v>
      </c>
      <c r="E445" s="74">
        <v>45637</v>
      </c>
      <c r="F445" t="s">
        <v>141</v>
      </c>
      <c r="G445" t="s">
        <v>43</v>
      </c>
    </row>
    <row r="446" spans="1:7" hidden="1" x14ac:dyDescent="0.2">
      <c r="A446" t="s">
        <v>179</v>
      </c>
      <c r="B446" t="s">
        <v>133</v>
      </c>
      <c r="C446" t="s">
        <v>134</v>
      </c>
      <c r="D446" s="70">
        <v>97.026806592230514</v>
      </c>
      <c r="E446" s="74">
        <v>45435</v>
      </c>
      <c r="F446" t="s">
        <v>131</v>
      </c>
      <c r="G446" t="s">
        <v>44</v>
      </c>
    </row>
    <row r="447" spans="1:7" hidden="1" x14ac:dyDescent="0.2">
      <c r="A447" t="s">
        <v>180</v>
      </c>
      <c r="B447" t="s">
        <v>129</v>
      </c>
      <c r="C447" t="s">
        <v>130</v>
      </c>
      <c r="D447" s="70">
        <v>80.681964644497484</v>
      </c>
      <c r="E447" s="74">
        <v>45553</v>
      </c>
      <c r="F447" t="s">
        <v>135</v>
      </c>
      <c r="G447" t="s">
        <v>46</v>
      </c>
    </row>
    <row r="448" spans="1:7" hidden="1" x14ac:dyDescent="0.2">
      <c r="A448" t="s">
        <v>157</v>
      </c>
      <c r="B448" t="s">
        <v>133</v>
      </c>
      <c r="C448" t="s">
        <v>140</v>
      </c>
      <c r="D448" s="70">
        <v>83.217061390161248</v>
      </c>
      <c r="E448" s="74">
        <v>45655</v>
      </c>
      <c r="F448" t="s">
        <v>135</v>
      </c>
      <c r="G448" t="s">
        <v>45</v>
      </c>
    </row>
    <row r="449" spans="1:7" hidden="1" x14ac:dyDescent="0.2">
      <c r="A449" t="s">
        <v>181</v>
      </c>
      <c r="B449" t="s">
        <v>129</v>
      </c>
      <c r="C449" t="s">
        <v>130</v>
      </c>
      <c r="D449" s="70">
        <v>55.489112237008072</v>
      </c>
      <c r="E449" s="74">
        <v>45530</v>
      </c>
      <c r="F449" t="s">
        <v>155</v>
      </c>
      <c r="G449" t="s">
        <v>42</v>
      </c>
    </row>
    <row r="450" spans="1:7" hidden="1" x14ac:dyDescent="0.2">
      <c r="A450" t="s">
        <v>182</v>
      </c>
      <c r="B450" t="s">
        <v>133</v>
      </c>
      <c r="C450" t="s">
        <v>130</v>
      </c>
      <c r="D450" s="70">
        <v>54.613957032886987</v>
      </c>
      <c r="E450" s="74">
        <v>45595</v>
      </c>
      <c r="F450" t="s">
        <v>135</v>
      </c>
      <c r="G450" t="s">
        <v>45</v>
      </c>
    </row>
    <row r="451" spans="1:7" hidden="1" x14ac:dyDescent="0.2">
      <c r="A451" t="s">
        <v>183</v>
      </c>
      <c r="B451" t="s">
        <v>133</v>
      </c>
      <c r="C451" t="s">
        <v>130</v>
      </c>
      <c r="D451" s="70">
        <v>71.577289735798061</v>
      </c>
      <c r="E451" s="74">
        <v>45589</v>
      </c>
      <c r="F451" t="s">
        <v>131</v>
      </c>
      <c r="G451" t="s">
        <v>44</v>
      </c>
    </row>
    <row r="452" spans="1:7" hidden="1" x14ac:dyDescent="0.2">
      <c r="A452" t="s">
        <v>163</v>
      </c>
      <c r="B452" t="s">
        <v>129</v>
      </c>
      <c r="C452" t="s">
        <v>130</v>
      </c>
      <c r="D452" s="70">
        <v>97.515729490595874</v>
      </c>
      <c r="E452" s="74">
        <v>45367</v>
      </c>
      <c r="F452" t="s">
        <v>141</v>
      </c>
      <c r="G452" t="s">
        <v>44</v>
      </c>
    </row>
    <row r="453" spans="1:7" hidden="1" x14ac:dyDescent="0.2">
      <c r="A453" t="s">
        <v>184</v>
      </c>
      <c r="B453" t="s">
        <v>137</v>
      </c>
      <c r="C453" t="s">
        <v>134</v>
      </c>
      <c r="D453" s="70">
        <v>73.101050101801107</v>
      </c>
      <c r="E453" s="74">
        <v>45479</v>
      </c>
      <c r="F453" t="s">
        <v>155</v>
      </c>
      <c r="G453" t="s">
        <v>45</v>
      </c>
    </row>
    <row r="454" spans="1:7" hidden="1" x14ac:dyDescent="0.2">
      <c r="A454" t="s">
        <v>185</v>
      </c>
      <c r="B454" t="s">
        <v>133</v>
      </c>
      <c r="C454" t="s">
        <v>140</v>
      </c>
      <c r="D454" s="70">
        <v>72.128983708847954</v>
      </c>
      <c r="E454" s="74">
        <v>45624</v>
      </c>
      <c r="F454" t="s">
        <v>135</v>
      </c>
      <c r="G454" t="s">
        <v>44</v>
      </c>
    </row>
    <row r="455" spans="1:7" hidden="1" x14ac:dyDescent="0.2">
      <c r="A455" t="s">
        <v>186</v>
      </c>
      <c r="B455" t="s">
        <v>137</v>
      </c>
      <c r="C455" t="s">
        <v>130</v>
      </c>
      <c r="D455" s="70">
        <v>83.582798888944794</v>
      </c>
      <c r="E455" s="74">
        <v>45537</v>
      </c>
      <c r="F455" t="s">
        <v>135</v>
      </c>
      <c r="G455" t="s">
        <v>43</v>
      </c>
    </row>
    <row r="456" spans="1:7" hidden="1" x14ac:dyDescent="0.2">
      <c r="A456" t="s">
        <v>187</v>
      </c>
      <c r="B456" t="s">
        <v>129</v>
      </c>
      <c r="C456" t="s">
        <v>140</v>
      </c>
      <c r="D456" s="70">
        <v>73.520016823549696</v>
      </c>
      <c r="E456" s="74">
        <v>45421</v>
      </c>
      <c r="F456" t="s">
        <v>135</v>
      </c>
      <c r="G456" t="s">
        <v>43</v>
      </c>
    </row>
    <row r="457" spans="1:7" x14ac:dyDescent="0.2">
      <c r="A457" t="s">
        <v>188</v>
      </c>
      <c r="B457" t="s">
        <v>137</v>
      </c>
      <c r="C457" t="s">
        <v>140</v>
      </c>
      <c r="D457" s="70">
        <v>96.21617508562106</v>
      </c>
      <c r="E457" s="74">
        <v>45606</v>
      </c>
      <c r="F457" t="s">
        <v>131</v>
      </c>
      <c r="G457" t="s">
        <v>44</v>
      </c>
    </row>
    <row r="458" spans="1:7" hidden="1" x14ac:dyDescent="0.2">
      <c r="A458" t="s">
        <v>189</v>
      </c>
      <c r="B458" t="s">
        <v>137</v>
      </c>
      <c r="C458" t="s">
        <v>140</v>
      </c>
      <c r="D458" s="70">
        <v>53.696695851295956</v>
      </c>
      <c r="E458" s="74">
        <v>45574</v>
      </c>
      <c r="F458" t="s">
        <v>155</v>
      </c>
      <c r="G458" t="s">
        <v>44</v>
      </c>
    </row>
    <row r="459" spans="1:7" hidden="1" x14ac:dyDescent="0.2">
      <c r="A459" t="s">
        <v>190</v>
      </c>
      <c r="B459" t="s">
        <v>137</v>
      </c>
      <c r="C459" t="s">
        <v>130</v>
      </c>
      <c r="D459" s="70">
        <v>75.912982124580353</v>
      </c>
      <c r="E459" s="74">
        <v>45370</v>
      </c>
      <c r="F459" t="s">
        <v>131</v>
      </c>
      <c r="G459" t="s">
        <v>43</v>
      </c>
    </row>
    <row r="460" spans="1:7" hidden="1" x14ac:dyDescent="0.2">
      <c r="A460" t="s">
        <v>191</v>
      </c>
      <c r="B460" t="s">
        <v>137</v>
      </c>
      <c r="C460" t="s">
        <v>134</v>
      </c>
      <c r="D460" s="70">
        <v>68.571168547597466</v>
      </c>
      <c r="E460" s="74">
        <v>45363</v>
      </c>
      <c r="F460" t="s">
        <v>155</v>
      </c>
      <c r="G460" t="s">
        <v>44</v>
      </c>
    </row>
    <row r="461" spans="1:7" hidden="1" x14ac:dyDescent="0.2">
      <c r="A461" t="s">
        <v>192</v>
      </c>
      <c r="B461" t="s">
        <v>137</v>
      </c>
      <c r="C461" t="s">
        <v>130</v>
      </c>
      <c r="D461" s="70">
        <v>54.826304150037309</v>
      </c>
      <c r="E461" s="74">
        <v>45554</v>
      </c>
      <c r="F461" t="s">
        <v>141</v>
      </c>
      <c r="G461" t="s">
        <v>44</v>
      </c>
    </row>
    <row r="462" spans="1:7" hidden="1" x14ac:dyDescent="0.2">
      <c r="A462" t="s">
        <v>193</v>
      </c>
      <c r="B462" t="s">
        <v>133</v>
      </c>
      <c r="C462" t="s">
        <v>140</v>
      </c>
      <c r="D462" s="70">
        <v>54.272009209520967</v>
      </c>
      <c r="E462" s="74">
        <v>45482</v>
      </c>
      <c r="F462" t="s">
        <v>131</v>
      </c>
      <c r="G462" t="s">
        <v>45</v>
      </c>
    </row>
    <row r="463" spans="1:7" hidden="1" x14ac:dyDescent="0.2">
      <c r="A463" t="s">
        <v>194</v>
      </c>
      <c r="B463" t="s">
        <v>133</v>
      </c>
      <c r="C463" t="s">
        <v>140</v>
      </c>
      <c r="D463" s="70">
        <v>100.0836582439546</v>
      </c>
      <c r="E463" s="74">
        <v>45354</v>
      </c>
      <c r="F463" t="s">
        <v>131</v>
      </c>
      <c r="G463" t="s">
        <v>42</v>
      </c>
    </row>
    <row r="464" spans="1:7" hidden="1" x14ac:dyDescent="0.2">
      <c r="A464" t="s">
        <v>170</v>
      </c>
      <c r="B464" t="s">
        <v>133</v>
      </c>
      <c r="C464" t="s">
        <v>134</v>
      </c>
      <c r="D464" s="70">
        <v>68.352322868068569</v>
      </c>
      <c r="E464" s="74">
        <v>45303</v>
      </c>
      <c r="F464" t="s">
        <v>141</v>
      </c>
      <c r="G464" t="s">
        <v>43</v>
      </c>
    </row>
    <row r="465" spans="1:7" hidden="1" x14ac:dyDescent="0.2">
      <c r="A465" t="s">
        <v>161</v>
      </c>
      <c r="B465" t="s">
        <v>129</v>
      </c>
      <c r="C465" t="s">
        <v>130</v>
      </c>
      <c r="D465" s="70">
        <v>53.395211512369222</v>
      </c>
      <c r="E465" s="74">
        <v>45432</v>
      </c>
      <c r="F465" t="s">
        <v>155</v>
      </c>
      <c r="G465" t="s">
        <v>45</v>
      </c>
    </row>
    <row r="466" spans="1:7" hidden="1" x14ac:dyDescent="0.2">
      <c r="A466" t="s">
        <v>195</v>
      </c>
      <c r="B466" t="s">
        <v>137</v>
      </c>
      <c r="C466" t="s">
        <v>140</v>
      </c>
      <c r="D466" s="70">
        <v>65.920357183929667</v>
      </c>
      <c r="E466" s="74">
        <v>45545</v>
      </c>
      <c r="F466" t="s">
        <v>135</v>
      </c>
      <c r="G466" t="s">
        <v>42</v>
      </c>
    </row>
    <row r="467" spans="1:7" hidden="1" x14ac:dyDescent="0.2">
      <c r="A467" t="s">
        <v>169</v>
      </c>
      <c r="B467" t="s">
        <v>133</v>
      </c>
      <c r="C467" t="s">
        <v>134</v>
      </c>
      <c r="D467" s="70">
        <v>63.137520142556923</v>
      </c>
      <c r="E467" s="74">
        <v>45334</v>
      </c>
      <c r="F467" t="s">
        <v>141</v>
      </c>
      <c r="G467" t="s">
        <v>44</v>
      </c>
    </row>
    <row r="468" spans="1:7" hidden="1" x14ac:dyDescent="0.2">
      <c r="A468" t="s">
        <v>196</v>
      </c>
      <c r="B468" t="s">
        <v>129</v>
      </c>
      <c r="C468" t="s">
        <v>140</v>
      </c>
      <c r="D468" s="70">
        <v>63.033694415884703</v>
      </c>
      <c r="E468" s="74">
        <v>45308</v>
      </c>
      <c r="F468" t="s">
        <v>135</v>
      </c>
      <c r="G468" t="s">
        <v>44</v>
      </c>
    </row>
    <row r="469" spans="1:7" hidden="1" x14ac:dyDescent="0.2">
      <c r="A469" t="s">
        <v>197</v>
      </c>
      <c r="B469" t="s">
        <v>133</v>
      </c>
      <c r="C469" t="s">
        <v>134</v>
      </c>
      <c r="D469" s="70">
        <v>63.680560451250123</v>
      </c>
      <c r="E469" s="74">
        <v>45354</v>
      </c>
      <c r="F469" t="s">
        <v>135</v>
      </c>
      <c r="G469" t="s">
        <v>45</v>
      </c>
    </row>
    <row r="470" spans="1:7" hidden="1" x14ac:dyDescent="0.2">
      <c r="A470" t="s">
        <v>188</v>
      </c>
      <c r="B470" t="s">
        <v>133</v>
      </c>
      <c r="C470" t="s">
        <v>134</v>
      </c>
      <c r="D470" s="70">
        <v>55.528530157255943</v>
      </c>
      <c r="E470" s="74">
        <v>45544</v>
      </c>
      <c r="F470" t="s">
        <v>141</v>
      </c>
      <c r="G470" t="s">
        <v>44</v>
      </c>
    </row>
    <row r="471" spans="1:7" x14ac:dyDescent="0.2">
      <c r="A471" t="s">
        <v>198</v>
      </c>
      <c r="B471" t="s">
        <v>137</v>
      </c>
      <c r="C471" t="s">
        <v>130</v>
      </c>
      <c r="D471" s="70">
        <v>93.18498903296738</v>
      </c>
      <c r="E471" s="74">
        <v>45583</v>
      </c>
      <c r="F471" t="s">
        <v>155</v>
      </c>
      <c r="G471" t="s">
        <v>46</v>
      </c>
    </row>
    <row r="472" spans="1:7" hidden="1" x14ac:dyDescent="0.2">
      <c r="A472" t="s">
        <v>199</v>
      </c>
      <c r="B472" t="s">
        <v>129</v>
      </c>
      <c r="C472" t="s">
        <v>140</v>
      </c>
      <c r="D472" s="70">
        <v>64.781703421236259</v>
      </c>
      <c r="E472" s="74">
        <v>45299</v>
      </c>
      <c r="F472" t="s">
        <v>135</v>
      </c>
      <c r="G472" t="s">
        <v>45</v>
      </c>
    </row>
    <row r="473" spans="1:7" hidden="1" x14ac:dyDescent="0.2">
      <c r="A473" t="s">
        <v>146</v>
      </c>
      <c r="B473" t="s">
        <v>137</v>
      </c>
      <c r="C473" t="s">
        <v>130</v>
      </c>
      <c r="D473" s="70">
        <v>68.374267817955086</v>
      </c>
      <c r="E473" s="74">
        <v>45616</v>
      </c>
      <c r="F473" t="s">
        <v>141</v>
      </c>
      <c r="G473" t="s">
        <v>42</v>
      </c>
    </row>
    <row r="474" spans="1:7" x14ac:dyDescent="0.2">
      <c r="A474" t="s">
        <v>200</v>
      </c>
      <c r="B474" t="s">
        <v>137</v>
      </c>
      <c r="C474" t="s">
        <v>140</v>
      </c>
      <c r="D474" s="70">
        <v>91.561204070421198</v>
      </c>
      <c r="E474" s="74">
        <v>45381</v>
      </c>
      <c r="F474" t="s">
        <v>131</v>
      </c>
      <c r="G474" t="s">
        <v>45</v>
      </c>
    </row>
    <row r="475" spans="1:7" hidden="1" x14ac:dyDescent="0.2">
      <c r="A475" t="s">
        <v>201</v>
      </c>
      <c r="B475" t="s">
        <v>133</v>
      </c>
      <c r="C475" t="s">
        <v>130</v>
      </c>
      <c r="D475" s="70">
        <v>97.26017826299892</v>
      </c>
      <c r="E475" s="74">
        <v>45499</v>
      </c>
      <c r="F475" t="s">
        <v>131</v>
      </c>
      <c r="G475" t="s">
        <v>43</v>
      </c>
    </row>
    <row r="476" spans="1:7" x14ac:dyDescent="0.2">
      <c r="A476" t="s">
        <v>202</v>
      </c>
      <c r="B476" t="s">
        <v>137</v>
      </c>
      <c r="C476" t="s">
        <v>140</v>
      </c>
      <c r="D476" s="70">
        <v>91.890590970619158</v>
      </c>
      <c r="E476" s="74">
        <v>45583</v>
      </c>
      <c r="F476" t="s">
        <v>131</v>
      </c>
      <c r="G476" t="s">
        <v>45</v>
      </c>
    </row>
    <row r="477" spans="1:7" x14ac:dyDescent="0.2">
      <c r="A477" t="s">
        <v>203</v>
      </c>
      <c r="B477" t="s">
        <v>129</v>
      </c>
      <c r="C477" t="s">
        <v>130</v>
      </c>
      <c r="D477" s="70">
        <v>84.434811250962667</v>
      </c>
      <c r="E477" s="74">
        <v>45575</v>
      </c>
      <c r="F477" t="s">
        <v>141</v>
      </c>
      <c r="G477" t="s">
        <v>44</v>
      </c>
    </row>
    <row r="478" spans="1:7" hidden="1" x14ac:dyDescent="0.2">
      <c r="A478" t="s">
        <v>204</v>
      </c>
      <c r="B478" t="s">
        <v>137</v>
      </c>
      <c r="C478" t="s">
        <v>134</v>
      </c>
      <c r="D478" s="70">
        <v>66.977391732596971</v>
      </c>
      <c r="E478" s="74">
        <v>45409</v>
      </c>
      <c r="F478" t="s">
        <v>131</v>
      </c>
      <c r="G478" t="s">
        <v>44</v>
      </c>
    </row>
    <row r="479" spans="1:7" x14ac:dyDescent="0.2">
      <c r="A479" t="s">
        <v>205</v>
      </c>
      <c r="B479" t="s">
        <v>137</v>
      </c>
      <c r="C479" t="s">
        <v>140</v>
      </c>
      <c r="D479" s="70">
        <v>83.895859140936508</v>
      </c>
      <c r="E479" s="74">
        <v>45640</v>
      </c>
      <c r="F479" t="s">
        <v>135</v>
      </c>
      <c r="G479" t="s">
        <v>46</v>
      </c>
    </row>
    <row r="480" spans="1:7" hidden="1" x14ac:dyDescent="0.2">
      <c r="A480" t="s">
        <v>206</v>
      </c>
      <c r="B480" t="s">
        <v>137</v>
      </c>
      <c r="C480" t="s">
        <v>140</v>
      </c>
      <c r="D480" s="70">
        <v>68.489621905386002</v>
      </c>
      <c r="E480" s="74">
        <v>45466</v>
      </c>
      <c r="F480" t="s">
        <v>131</v>
      </c>
      <c r="G480" t="s">
        <v>46</v>
      </c>
    </row>
    <row r="481" spans="1:7" hidden="1" x14ac:dyDescent="0.2">
      <c r="A481" t="s">
        <v>207</v>
      </c>
      <c r="B481" t="s">
        <v>133</v>
      </c>
      <c r="C481" t="s">
        <v>134</v>
      </c>
      <c r="D481" s="70">
        <v>68.41744466758054</v>
      </c>
      <c r="E481" s="74">
        <v>45367</v>
      </c>
      <c r="F481" t="s">
        <v>131</v>
      </c>
      <c r="G481" t="s">
        <v>46</v>
      </c>
    </row>
    <row r="482" spans="1:7" hidden="1" x14ac:dyDescent="0.2">
      <c r="A482" t="s">
        <v>199</v>
      </c>
      <c r="B482" t="s">
        <v>129</v>
      </c>
      <c r="C482" t="s">
        <v>130</v>
      </c>
      <c r="D482" s="70">
        <v>85.917801810338347</v>
      </c>
      <c r="E482" s="74">
        <v>45392</v>
      </c>
      <c r="F482" t="s">
        <v>135</v>
      </c>
      <c r="G482" t="s">
        <v>42</v>
      </c>
    </row>
    <row r="483" spans="1:7" hidden="1" x14ac:dyDescent="0.2">
      <c r="A483" t="s">
        <v>208</v>
      </c>
      <c r="B483" t="s">
        <v>133</v>
      </c>
      <c r="C483" t="s">
        <v>140</v>
      </c>
      <c r="D483" s="70">
        <v>83.232504651773539</v>
      </c>
      <c r="E483" s="74">
        <v>45442</v>
      </c>
      <c r="F483" t="s">
        <v>131</v>
      </c>
      <c r="G483" t="s">
        <v>46</v>
      </c>
    </row>
    <row r="484" spans="1:7" hidden="1" x14ac:dyDescent="0.2">
      <c r="A484" t="s">
        <v>209</v>
      </c>
      <c r="B484" t="s">
        <v>133</v>
      </c>
      <c r="C484" t="s">
        <v>140</v>
      </c>
      <c r="D484" s="70">
        <v>82.368391414559795</v>
      </c>
      <c r="E484" s="74">
        <v>45561</v>
      </c>
      <c r="F484" t="s">
        <v>135</v>
      </c>
      <c r="G484" t="s">
        <v>42</v>
      </c>
    </row>
    <row r="485" spans="1:7" hidden="1" x14ac:dyDescent="0.2">
      <c r="A485" t="s">
        <v>210</v>
      </c>
      <c r="B485" t="s">
        <v>133</v>
      </c>
      <c r="C485" t="s">
        <v>130</v>
      </c>
      <c r="D485" s="70">
        <v>98.03146165617791</v>
      </c>
      <c r="E485" s="74">
        <v>45362</v>
      </c>
      <c r="F485" t="s">
        <v>131</v>
      </c>
      <c r="G485" t="s">
        <v>46</v>
      </c>
    </row>
    <row r="486" spans="1:7" x14ac:dyDescent="0.2">
      <c r="A486" t="s">
        <v>211</v>
      </c>
      <c r="B486" t="s">
        <v>133</v>
      </c>
      <c r="C486" t="s">
        <v>134</v>
      </c>
      <c r="D486" s="70">
        <v>93.658155757244387</v>
      </c>
      <c r="E486" s="74">
        <v>45471</v>
      </c>
      <c r="F486" t="s">
        <v>135</v>
      </c>
      <c r="G486" t="s">
        <v>42</v>
      </c>
    </row>
    <row r="487" spans="1:7" hidden="1" x14ac:dyDescent="0.2">
      <c r="A487" t="s">
        <v>212</v>
      </c>
      <c r="B487" t="s">
        <v>133</v>
      </c>
      <c r="C487" t="s">
        <v>130</v>
      </c>
      <c r="D487" s="70">
        <v>88.038842349243424</v>
      </c>
      <c r="E487" s="74">
        <v>45415</v>
      </c>
      <c r="F487" t="s">
        <v>131</v>
      </c>
      <c r="G487" t="s">
        <v>45</v>
      </c>
    </row>
    <row r="488" spans="1:7" hidden="1" x14ac:dyDescent="0.2">
      <c r="A488" t="s">
        <v>213</v>
      </c>
      <c r="B488" t="s">
        <v>129</v>
      </c>
      <c r="C488" t="s">
        <v>130</v>
      </c>
      <c r="D488" s="70">
        <v>72.581661017340366</v>
      </c>
      <c r="E488" s="74">
        <v>45584</v>
      </c>
      <c r="F488" t="s">
        <v>135</v>
      </c>
      <c r="G488" t="s">
        <v>45</v>
      </c>
    </row>
    <row r="489" spans="1:7" hidden="1" x14ac:dyDescent="0.2">
      <c r="A489" t="s">
        <v>214</v>
      </c>
      <c r="B489" t="s">
        <v>137</v>
      </c>
      <c r="C489" t="s">
        <v>130</v>
      </c>
      <c r="D489" s="70">
        <v>66.705922773340276</v>
      </c>
      <c r="E489" s="74">
        <v>45576</v>
      </c>
      <c r="F489" t="s">
        <v>141</v>
      </c>
      <c r="G489" t="s">
        <v>44</v>
      </c>
    </row>
    <row r="490" spans="1:7" hidden="1" x14ac:dyDescent="0.2">
      <c r="A490" t="s">
        <v>215</v>
      </c>
      <c r="B490" t="s">
        <v>133</v>
      </c>
      <c r="C490" t="s">
        <v>140</v>
      </c>
      <c r="D490" s="70">
        <v>56.416888269119923</v>
      </c>
      <c r="E490" s="74">
        <v>45486</v>
      </c>
      <c r="F490" t="s">
        <v>135</v>
      </c>
      <c r="G490" t="s">
        <v>42</v>
      </c>
    </row>
    <row r="491" spans="1:7" hidden="1" x14ac:dyDescent="0.2">
      <c r="A491" t="s">
        <v>216</v>
      </c>
      <c r="B491" t="s">
        <v>133</v>
      </c>
      <c r="C491" t="s">
        <v>134</v>
      </c>
      <c r="D491" s="70">
        <v>92.168166895322926</v>
      </c>
      <c r="E491" s="74">
        <v>45519</v>
      </c>
      <c r="F491" t="s">
        <v>131</v>
      </c>
      <c r="G491" t="s">
        <v>43</v>
      </c>
    </row>
    <row r="492" spans="1:7" hidden="1" x14ac:dyDescent="0.2">
      <c r="A492" t="s">
        <v>215</v>
      </c>
      <c r="B492" t="s">
        <v>129</v>
      </c>
      <c r="C492" t="s">
        <v>134</v>
      </c>
      <c r="D492" s="70">
        <v>98.809151999310743</v>
      </c>
      <c r="E492" s="74">
        <v>45566</v>
      </c>
      <c r="F492" t="s">
        <v>131</v>
      </c>
      <c r="G492" t="s">
        <v>44</v>
      </c>
    </row>
    <row r="493" spans="1:7" hidden="1" x14ac:dyDescent="0.2">
      <c r="A493" t="s">
        <v>217</v>
      </c>
      <c r="B493" t="s">
        <v>129</v>
      </c>
      <c r="C493" t="s">
        <v>130</v>
      </c>
      <c r="D493" s="70">
        <v>49.534589392764353</v>
      </c>
      <c r="E493" s="74">
        <v>45397</v>
      </c>
      <c r="F493" t="s">
        <v>155</v>
      </c>
      <c r="G493" t="s">
        <v>45</v>
      </c>
    </row>
    <row r="494" spans="1:7" x14ac:dyDescent="0.2">
      <c r="A494" t="s">
        <v>218</v>
      </c>
      <c r="B494" t="s">
        <v>137</v>
      </c>
      <c r="C494" t="s">
        <v>140</v>
      </c>
      <c r="D494" s="70">
        <v>83.720841433181079</v>
      </c>
      <c r="E494" s="74">
        <v>45312</v>
      </c>
      <c r="F494" t="s">
        <v>135</v>
      </c>
      <c r="G494" t="s">
        <v>42</v>
      </c>
    </row>
    <row r="495" spans="1:7" hidden="1" x14ac:dyDescent="0.2">
      <c r="A495" t="s">
        <v>219</v>
      </c>
      <c r="B495" t="s">
        <v>129</v>
      </c>
      <c r="C495" t="s">
        <v>130</v>
      </c>
      <c r="D495" s="70">
        <v>81.555186635403331</v>
      </c>
      <c r="E495" s="74">
        <v>45355</v>
      </c>
      <c r="F495" t="s">
        <v>141</v>
      </c>
      <c r="G495" t="s">
        <v>46</v>
      </c>
    </row>
    <row r="496" spans="1:7" x14ac:dyDescent="0.2">
      <c r="A496" t="s">
        <v>169</v>
      </c>
      <c r="B496" t="s">
        <v>137</v>
      </c>
      <c r="C496" t="s">
        <v>140</v>
      </c>
      <c r="D496" s="70">
        <v>86.614684541341092</v>
      </c>
      <c r="E496" s="74">
        <v>45456</v>
      </c>
      <c r="F496" t="s">
        <v>135</v>
      </c>
      <c r="G496" t="s">
        <v>43</v>
      </c>
    </row>
    <row r="497" spans="1:7" hidden="1" x14ac:dyDescent="0.2">
      <c r="A497" t="s">
        <v>220</v>
      </c>
      <c r="B497" t="s">
        <v>133</v>
      </c>
      <c r="C497" t="s">
        <v>140</v>
      </c>
      <c r="D497" s="70">
        <v>62.162243081686043</v>
      </c>
      <c r="E497" s="74">
        <v>45318</v>
      </c>
      <c r="F497" t="s">
        <v>135</v>
      </c>
      <c r="G497" t="s">
        <v>45</v>
      </c>
    </row>
    <row r="498" spans="1:7" hidden="1" x14ac:dyDescent="0.2">
      <c r="A498" t="s">
        <v>221</v>
      </c>
      <c r="B498" t="s">
        <v>133</v>
      </c>
      <c r="C498" t="s">
        <v>140</v>
      </c>
      <c r="D498" s="70">
        <v>54.481739591128679</v>
      </c>
      <c r="E498" s="74">
        <v>45602</v>
      </c>
      <c r="F498" t="s">
        <v>141</v>
      </c>
      <c r="G498" t="s">
        <v>44</v>
      </c>
    </row>
    <row r="499" spans="1:7" hidden="1" x14ac:dyDescent="0.2">
      <c r="A499" t="s">
        <v>173</v>
      </c>
      <c r="B499" t="s">
        <v>137</v>
      </c>
      <c r="C499" t="s">
        <v>140</v>
      </c>
      <c r="D499" s="70">
        <v>63.127656773226562</v>
      </c>
      <c r="E499" s="74">
        <v>45576</v>
      </c>
      <c r="F499" t="s">
        <v>135</v>
      </c>
      <c r="G499" t="s">
        <v>42</v>
      </c>
    </row>
    <row r="500" spans="1:7" x14ac:dyDescent="0.2">
      <c r="A500" t="s">
        <v>222</v>
      </c>
      <c r="B500" t="s">
        <v>129</v>
      </c>
      <c r="C500" t="s">
        <v>134</v>
      </c>
      <c r="D500" s="70">
        <v>86.298861139466581</v>
      </c>
      <c r="E500" s="74">
        <v>45439</v>
      </c>
      <c r="F500" t="s">
        <v>141</v>
      </c>
      <c r="G500" t="s">
        <v>43</v>
      </c>
    </row>
    <row r="501" spans="1:7" hidden="1" x14ac:dyDescent="0.2">
      <c r="A501" t="s">
        <v>223</v>
      </c>
      <c r="B501" t="s">
        <v>137</v>
      </c>
      <c r="C501" t="s">
        <v>140</v>
      </c>
      <c r="D501" s="70">
        <v>96.127856557211629</v>
      </c>
      <c r="E501" s="74">
        <v>45572</v>
      </c>
      <c r="F501" t="s">
        <v>141</v>
      </c>
      <c r="G501" t="s">
        <v>42</v>
      </c>
    </row>
    <row r="502" spans="1:7" hidden="1" x14ac:dyDescent="0.2">
      <c r="A502" t="s">
        <v>158</v>
      </c>
      <c r="B502" t="s">
        <v>129</v>
      </c>
      <c r="C502" t="s">
        <v>140</v>
      </c>
      <c r="D502" s="70">
        <v>63.618461262737</v>
      </c>
      <c r="E502" s="74">
        <v>45617</v>
      </c>
      <c r="F502" t="s">
        <v>135</v>
      </c>
      <c r="G502" t="s">
        <v>46</v>
      </c>
    </row>
    <row r="503" spans="1:7" hidden="1" x14ac:dyDescent="0.2">
      <c r="A503" t="s">
        <v>224</v>
      </c>
      <c r="B503" t="s">
        <v>133</v>
      </c>
      <c r="C503" t="s">
        <v>130</v>
      </c>
      <c r="D503" s="70">
        <v>95.637973896463606</v>
      </c>
      <c r="E503" s="74">
        <v>45610</v>
      </c>
      <c r="F503" t="s">
        <v>135</v>
      </c>
      <c r="G503" t="s">
        <v>44</v>
      </c>
    </row>
    <row r="504" spans="1:7" hidden="1" x14ac:dyDescent="0.2">
      <c r="A504" t="s">
        <v>180</v>
      </c>
      <c r="B504" t="s">
        <v>129</v>
      </c>
      <c r="C504" t="s">
        <v>130</v>
      </c>
      <c r="D504" s="70">
        <v>53.272105533830192</v>
      </c>
      <c r="E504" s="74">
        <v>45455</v>
      </c>
      <c r="F504" t="s">
        <v>131</v>
      </c>
      <c r="G504" t="s">
        <v>42</v>
      </c>
    </row>
    <row r="505" spans="1:7" hidden="1" x14ac:dyDescent="0.2">
      <c r="A505" t="s">
        <v>225</v>
      </c>
      <c r="B505" t="s">
        <v>137</v>
      </c>
      <c r="C505" t="s">
        <v>134</v>
      </c>
      <c r="D505" s="70">
        <v>89.276514616120878</v>
      </c>
      <c r="E505" s="74">
        <v>45515</v>
      </c>
      <c r="F505" t="s">
        <v>131</v>
      </c>
      <c r="G505" t="s">
        <v>45</v>
      </c>
    </row>
    <row r="506" spans="1:7" hidden="1" x14ac:dyDescent="0.2">
      <c r="A506" t="s">
        <v>226</v>
      </c>
      <c r="B506" t="s">
        <v>137</v>
      </c>
      <c r="C506" t="s">
        <v>130</v>
      </c>
      <c r="D506" s="70">
        <v>65.447052024391752</v>
      </c>
      <c r="E506" s="74">
        <v>45563</v>
      </c>
      <c r="F506" t="s">
        <v>155</v>
      </c>
      <c r="G506" t="s">
        <v>44</v>
      </c>
    </row>
    <row r="507" spans="1:7" hidden="1" x14ac:dyDescent="0.2">
      <c r="A507" t="s">
        <v>227</v>
      </c>
      <c r="B507" t="s">
        <v>133</v>
      </c>
      <c r="C507" t="s">
        <v>140</v>
      </c>
      <c r="D507" s="70">
        <v>77.722494540217781</v>
      </c>
      <c r="E507" s="74">
        <v>45437</v>
      </c>
      <c r="F507" t="s">
        <v>155</v>
      </c>
      <c r="G507" t="s">
        <v>45</v>
      </c>
    </row>
    <row r="508" spans="1:7" hidden="1" x14ac:dyDescent="0.2">
      <c r="A508" t="s">
        <v>228</v>
      </c>
      <c r="B508" t="s">
        <v>129</v>
      </c>
      <c r="C508" t="s">
        <v>130</v>
      </c>
      <c r="D508" s="70">
        <v>64.94579424752348</v>
      </c>
      <c r="E508" s="74">
        <v>45647</v>
      </c>
      <c r="F508" t="s">
        <v>135</v>
      </c>
      <c r="G508" t="s">
        <v>42</v>
      </c>
    </row>
    <row r="509" spans="1:7" hidden="1" x14ac:dyDescent="0.2">
      <c r="A509" t="s">
        <v>229</v>
      </c>
      <c r="B509" t="s">
        <v>129</v>
      </c>
      <c r="C509" t="s">
        <v>134</v>
      </c>
      <c r="D509" s="70">
        <v>53.598837128893251</v>
      </c>
      <c r="E509" s="74">
        <v>45321</v>
      </c>
      <c r="F509" t="s">
        <v>141</v>
      </c>
      <c r="G509" t="s">
        <v>44</v>
      </c>
    </row>
    <row r="510" spans="1:7" x14ac:dyDescent="0.2">
      <c r="A510" t="s">
        <v>230</v>
      </c>
      <c r="B510" t="s">
        <v>129</v>
      </c>
      <c r="C510" t="s">
        <v>130</v>
      </c>
      <c r="D510" s="70">
        <v>93.733790752432057</v>
      </c>
      <c r="E510" s="74">
        <v>45336</v>
      </c>
      <c r="F510" t="s">
        <v>155</v>
      </c>
      <c r="G510" t="s">
        <v>45</v>
      </c>
    </row>
    <row r="511" spans="1:7" hidden="1" x14ac:dyDescent="0.2">
      <c r="A511" t="s">
        <v>231</v>
      </c>
      <c r="B511" t="s">
        <v>133</v>
      </c>
      <c r="C511" t="s">
        <v>130</v>
      </c>
      <c r="D511" s="70">
        <v>75.250986817544188</v>
      </c>
      <c r="E511" s="74">
        <v>45566</v>
      </c>
      <c r="F511" t="s">
        <v>135</v>
      </c>
      <c r="G511" t="s">
        <v>46</v>
      </c>
    </row>
    <row r="512" spans="1:7" hidden="1" x14ac:dyDescent="0.2">
      <c r="A512" t="s">
        <v>232</v>
      </c>
      <c r="B512" t="s">
        <v>129</v>
      </c>
      <c r="C512" t="s">
        <v>134</v>
      </c>
      <c r="D512" s="70">
        <v>75.895734380170865</v>
      </c>
      <c r="E512" s="74">
        <v>45325</v>
      </c>
      <c r="F512" t="s">
        <v>155</v>
      </c>
      <c r="G512" t="s">
        <v>46</v>
      </c>
    </row>
    <row r="513" spans="1:7" hidden="1" x14ac:dyDescent="0.2">
      <c r="A513" t="s">
        <v>233</v>
      </c>
      <c r="B513" t="s">
        <v>137</v>
      </c>
      <c r="C513" t="s">
        <v>134</v>
      </c>
      <c r="D513" s="70">
        <v>82.057759657710818</v>
      </c>
      <c r="E513" s="74">
        <v>45432</v>
      </c>
      <c r="F513" t="s">
        <v>141</v>
      </c>
      <c r="G513" t="s">
        <v>42</v>
      </c>
    </row>
    <row r="514" spans="1:7" x14ac:dyDescent="0.2">
      <c r="A514" t="s">
        <v>234</v>
      </c>
      <c r="B514" t="s">
        <v>129</v>
      </c>
      <c r="C514" t="s">
        <v>140</v>
      </c>
      <c r="D514" s="70">
        <v>93.898596741620025</v>
      </c>
      <c r="E514" s="74">
        <v>45609</v>
      </c>
      <c r="F514" t="s">
        <v>135</v>
      </c>
      <c r="G514" t="s">
        <v>44</v>
      </c>
    </row>
    <row r="515" spans="1:7" hidden="1" x14ac:dyDescent="0.2">
      <c r="A515" t="s">
        <v>235</v>
      </c>
      <c r="B515" t="s">
        <v>133</v>
      </c>
      <c r="C515" t="s">
        <v>130</v>
      </c>
      <c r="D515" s="70">
        <v>51.142063904792778</v>
      </c>
      <c r="E515" s="74">
        <v>45512</v>
      </c>
      <c r="F515" t="s">
        <v>141</v>
      </c>
      <c r="G515" t="s">
        <v>43</v>
      </c>
    </row>
    <row r="516" spans="1:7" hidden="1" x14ac:dyDescent="0.2">
      <c r="A516" t="s">
        <v>232</v>
      </c>
      <c r="B516" t="s">
        <v>129</v>
      </c>
      <c r="C516" t="s">
        <v>140</v>
      </c>
      <c r="D516" s="70">
        <v>80.484069633023211</v>
      </c>
      <c r="E516" s="74">
        <v>45647</v>
      </c>
      <c r="F516" t="s">
        <v>135</v>
      </c>
      <c r="G516" t="s">
        <v>44</v>
      </c>
    </row>
    <row r="517" spans="1:7" hidden="1" x14ac:dyDescent="0.2">
      <c r="A517" t="s">
        <v>236</v>
      </c>
      <c r="B517" t="s">
        <v>129</v>
      </c>
      <c r="C517" t="s">
        <v>130</v>
      </c>
      <c r="D517" s="70">
        <v>52.513181064550757</v>
      </c>
      <c r="E517" s="74">
        <v>45313</v>
      </c>
      <c r="F517" t="s">
        <v>155</v>
      </c>
      <c r="G517" t="s">
        <v>46</v>
      </c>
    </row>
    <row r="518" spans="1:7" hidden="1" x14ac:dyDescent="0.2">
      <c r="A518" t="s">
        <v>188</v>
      </c>
      <c r="B518" t="s">
        <v>137</v>
      </c>
      <c r="C518" t="s">
        <v>130</v>
      </c>
      <c r="D518" s="70">
        <v>57.039833483050572</v>
      </c>
      <c r="E518" s="74">
        <v>45471</v>
      </c>
      <c r="F518" t="s">
        <v>131</v>
      </c>
      <c r="G518" t="s">
        <v>45</v>
      </c>
    </row>
    <row r="519" spans="1:7" hidden="1" x14ac:dyDescent="0.2">
      <c r="A519" t="s">
        <v>237</v>
      </c>
      <c r="B519" t="s">
        <v>129</v>
      </c>
      <c r="C519" t="s">
        <v>140</v>
      </c>
      <c r="D519" s="70">
        <v>72.153467225685077</v>
      </c>
      <c r="E519" s="74">
        <v>45620</v>
      </c>
      <c r="F519" t="s">
        <v>155</v>
      </c>
      <c r="G519" t="s">
        <v>43</v>
      </c>
    </row>
    <row r="520" spans="1:7" hidden="1" x14ac:dyDescent="0.2">
      <c r="A520" t="s">
        <v>192</v>
      </c>
      <c r="B520" t="s">
        <v>137</v>
      </c>
      <c r="C520" t="s">
        <v>130</v>
      </c>
      <c r="D520" s="70">
        <v>64.837065239946241</v>
      </c>
      <c r="E520" s="74">
        <v>45522</v>
      </c>
      <c r="F520" t="s">
        <v>155</v>
      </c>
      <c r="G520" t="s">
        <v>42</v>
      </c>
    </row>
    <row r="521" spans="1:7" x14ac:dyDescent="0.2">
      <c r="A521" t="s">
        <v>238</v>
      </c>
      <c r="B521" t="s">
        <v>137</v>
      </c>
      <c r="C521" t="s">
        <v>130</v>
      </c>
      <c r="D521" s="70">
        <v>92.802357129136979</v>
      </c>
      <c r="E521" s="74">
        <v>45329</v>
      </c>
      <c r="F521" t="s">
        <v>131</v>
      </c>
      <c r="G521" t="s">
        <v>43</v>
      </c>
    </row>
    <row r="522" spans="1:7" hidden="1" x14ac:dyDescent="0.2">
      <c r="A522" t="s">
        <v>239</v>
      </c>
      <c r="B522" t="s">
        <v>133</v>
      </c>
      <c r="C522" t="s">
        <v>130</v>
      </c>
      <c r="D522" s="70">
        <v>80.690372446159671</v>
      </c>
      <c r="E522" s="74">
        <v>45361</v>
      </c>
      <c r="F522" t="s">
        <v>131</v>
      </c>
      <c r="G522" t="s">
        <v>42</v>
      </c>
    </row>
    <row r="523" spans="1:7" hidden="1" x14ac:dyDescent="0.2">
      <c r="A523" t="s">
        <v>240</v>
      </c>
      <c r="B523" t="s">
        <v>137</v>
      </c>
      <c r="C523" t="s">
        <v>134</v>
      </c>
      <c r="D523" s="70">
        <v>57.451650941538958</v>
      </c>
      <c r="E523" s="74">
        <v>45407</v>
      </c>
      <c r="F523" t="s">
        <v>135</v>
      </c>
      <c r="G523" t="s">
        <v>43</v>
      </c>
    </row>
    <row r="524" spans="1:7" hidden="1" x14ac:dyDescent="0.2">
      <c r="A524" t="s">
        <v>220</v>
      </c>
      <c r="B524" t="s">
        <v>137</v>
      </c>
      <c r="C524" t="s">
        <v>140</v>
      </c>
      <c r="D524" s="70">
        <v>88.269082334529401</v>
      </c>
      <c r="E524" s="74">
        <v>45530</v>
      </c>
      <c r="F524" t="s">
        <v>135</v>
      </c>
      <c r="G524" t="s">
        <v>42</v>
      </c>
    </row>
    <row r="525" spans="1:7" hidden="1" x14ac:dyDescent="0.2">
      <c r="A525" t="s">
        <v>199</v>
      </c>
      <c r="B525" t="s">
        <v>133</v>
      </c>
      <c r="C525" t="s">
        <v>134</v>
      </c>
      <c r="D525" s="70">
        <v>93.591366019544679</v>
      </c>
      <c r="E525" s="74">
        <v>45626</v>
      </c>
      <c r="F525" t="s">
        <v>141</v>
      </c>
      <c r="G525" t="s">
        <v>42</v>
      </c>
    </row>
    <row r="526" spans="1:7" hidden="1" x14ac:dyDescent="0.2">
      <c r="A526" t="s">
        <v>216</v>
      </c>
      <c r="B526" t="s">
        <v>137</v>
      </c>
      <c r="C526" t="s">
        <v>140</v>
      </c>
      <c r="D526" s="70">
        <v>50.904264004460693</v>
      </c>
      <c r="E526" s="74">
        <v>45439</v>
      </c>
      <c r="F526" t="s">
        <v>141</v>
      </c>
      <c r="G526" t="s">
        <v>43</v>
      </c>
    </row>
    <row r="527" spans="1:7" hidden="1" x14ac:dyDescent="0.2">
      <c r="A527" t="s">
        <v>241</v>
      </c>
      <c r="B527" t="s">
        <v>133</v>
      </c>
      <c r="C527" t="s">
        <v>140</v>
      </c>
      <c r="D527" s="70">
        <v>55.621199515341239</v>
      </c>
      <c r="E527" s="74">
        <v>45300</v>
      </c>
      <c r="F527" t="s">
        <v>155</v>
      </c>
      <c r="G527" t="s">
        <v>43</v>
      </c>
    </row>
    <row r="528" spans="1:7" hidden="1" x14ac:dyDescent="0.2">
      <c r="A528" t="s">
        <v>150</v>
      </c>
      <c r="B528" t="s">
        <v>129</v>
      </c>
      <c r="C528" t="s">
        <v>130</v>
      </c>
      <c r="D528" s="70">
        <v>56.409227212677557</v>
      </c>
      <c r="E528" s="74">
        <v>45579</v>
      </c>
      <c r="F528" t="s">
        <v>131</v>
      </c>
      <c r="G528" t="s">
        <v>42</v>
      </c>
    </row>
    <row r="529" spans="1:7" hidden="1" x14ac:dyDescent="0.2">
      <c r="A529" t="s">
        <v>222</v>
      </c>
      <c r="B529" t="s">
        <v>133</v>
      </c>
      <c r="C529" t="s">
        <v>140</v>
      </c>
      <c r="D529" s="70">
        <v>92.950106262199498</v>
      </c>
      <c r="E529" s="74">
        <v>45341</v>
      </c>
      <c r="F529" t="s">
        <v>141</v>
      </c>
      <c r="G529" t="s">
        <v>46</v>
      </c>
    </row>
    <row r="530" spans="1:7" x14ac:dyDescent="0.2">
      <c r="A530" t="s">
        <v>242</v>
      </c>
      <c r="B530" t="s">
        <v>137</v>
      </c>
      <c r="C530" t="s">
        <v>134</v>
      </c>
      <c r="D530" s="70">
        <v>87.141647613638114</v>
      </c>
      <c r="E530" s="74">
        <v>45629</v>
      </c>
      <c r="F530" t="s">
        <v>155</v>
      </c>
      <c r="G530" t="s">
        <v>43</v>
      </c>
    </row>
    <row r="531" spans="1:7" hidden="1" x14ac:dyDescent="0.2">
      <c r="A531" t="s">
        <v>243</v>
      </c>
      <c r="B531" t="s">
        <v>133</v>
      </c>
      <c r="C531" t="s">
        <v>134</v>
      </c>
      <c r="D531" s="70">
        <v>91.162148421149823</v>
      </c>
      <c r="E531" s="74">
        <v>45296</v>
      </c>
      <c r="F531" t="s">
        <v>131</v>
      </c>
      <c r="G531" t="s">
        <v>44</v>
      </c>
    </row>
    <row r="532" spans="1:7" hidden="1" x14ac:dyDescent="0.2">
      <c r="A532" t="s">
        <v>211</v>
      </c>
      <c r="B532" t="s">
        <v>137</v>
      </c>
      <c r="C532" t="s">
        <v>134</v>
      </c>
      <c r="D532" s="70">
        <v>66.463322956263255</v>
      </c>
      <c r="E532" s="74">
        <v>45634</v>
      </c>
      <c r="F532" t="s">
        <v>135</v>
      </c>
      <c r="G532" t="s">
        <v>45</v>
      </c>
    </row>
    <row r="533" spans="1:7" x14ac:dyDescent="0.2">
      <c r="A533" t="s">
        <v>244</v>
      </c>
      <c r="B533" t="s">
        <v>129</v>
      </c>
      <c r="C533" t="s">
        <v>140</v>
      </c>
      <c r="D533" s="70">
        <v>84.184855547047903</v>
      </c>
      <c r="E533" s="74">
        <v>45417</v>
      </c>
      <c r="F533" t="s">
        <v>155</v>
      </c>
      <c r="G533" t="s">
        <v>42</v>
      </c>
    </row>
    <row r="534" spans="1:7" hidden="1" x14ac:dyDescent="0.2">
      <c r="A534" t="s">
        <v>245</v>
      </c>
      <c r="B534" t="s">
        <v>133</v>
      </c>
      <c r="C534" t="s">
        <v>134</v>
      </c>
      <c r="D534" s="70">
        <v>78.580332712420059</v>
      </c>
      <c r="E534" s="74">
        <v>45366</v>
      </c>
      <c r="F534" t="s">
        <v>135</v>
      </c>
      <c r="G534" t="s">
        <v>42</v>
      </c>
    </row>
    <row r="535" spans="1:7" hidden="1" x14ac:dyDescent="0.2">
      <c r="A535" t="s">
        <v>246</v>
      </c>
      <c r="B535" t="s">
        <v>129</v>
      </c>
      <c r="C535" t="s">
        <v>140</v>
      </c>
      <c r="D535" s="70">
        <v>58.169970689634127</v>
      </c>
      <c r="E535" s="74">
        <v>45456</v>
      </c>
      <c r="F535" t="s">
        <v>141</v>
      </c>
      <c r="G535" t="s">
        <v>45</v>
      </c>
    </row>
    <row r="536" spans="1:7" hidden="1" x14ac:dyDescent="0.2">
      <c r="A536" t="s">
        <v>166</v>
      </c>
      <c r="B536" t="s">
        <v>137</v>
      </c>
      <c r="C536" t="s">
        <v>134</v>
      </c>
      <c r="D536" s="70">
        <v>88.013788526243573</v>
      </c>
      <c r="E536" s="74">
        <v>45569</v>
      </c>
      <c r="F536" t="s">
        <v>141</v>
      </c>
      <c r="G536" t="s">
        <v>46</v>
      </c>
    </row>
    <row r="537" spans="1:7" hidden="1" x14ac:dyDescent="0.2">
      <c r="A537" t="s">
        <v>247</v>
      </c>
      <c r="B537" t="s">
        <v>137</v>
      </c>
      <c r="C537" t="s">
        <v>134</v>
      </c>
      <c r="D537" s="70">
        <v>66.846488384325369</v>
      </c>
      <c r="E537" s="74">
        <v>45615</v>
      </c>
      <c r="F537" t="s">
        <v>131</v>
      </c>
      <c r="G537" t="s">
        <v>45</v>
      </c>
    </row>
    <row r="538" spans="1:7" hidden="1" x14ac:dyDescent="0.2">
      <c r="A538" t="s">
        <v>213</v>
      </c>
      <c r="B538" t="s">
        <v>129</v>
      </c>
      <c r="C538" t="s">
        <v>140</v>
      </c>
      <c r="D538" s="70">
        <v>99.967671474098992</v>
      </c>
      <c r="E538" s="74">
        <v>45591</v>
      </c>
      <c r="F538" t="s">
        <v>155</v>
      </c>
      <c r="G538" t="s">
        <v>43</v>
      </c>
    </row>
    <row r="539" spans="1:7" hidden="1" x14ac:dyDescent="0.2">
      <c r="A539" t="s">
        <v>248</v>
      </c>
      <c r="B539" t="s">
        <v>133</v>
      </c>
      <c r="C539" t="s">
        <v>134</v>
      </c>
      <c r="D539" s="70">
        <v>53.830498238205983</v>
      </c>
      <c r="E539" s="74">
        <v>45581</v>
      </c>
      <c r="F539" t="s">
        <v>135</v>
      </c>
      <c r="G539" t="s">
        <v>45</v>
      </c>
    </row>
    <row r="540" spans="1:7" hidden="1" x14ac:dyDescent="0.2">
      <c r="A540" t="s">
        <v>128</v>
      </c>
      <c r="B540" t="s">
        <v>133</v>
      </c>
      <c r="C540" t="s">
        <v>130</v>
      </c>
      <c r="D540" s="70">
        <v>77.505419157549952</v>
      </c>
      <c r="E540" s="74">
        <v>45368</v>
      </c>
      <c r="F540" t="s">
        <v>131</v>
      </c>
      <c r="G540" t="s">
        <v>42</v>
      </c>
    </row>
    <row r="541" spans="1:7" hidden="1" x14ac:dyDescent="0.2">
      <c r="A541" t="s">
        <v>249</v>
      </c>
      <c r="B541" t="s">
        <v>137</v>
      </c>
      <c r="C541" t="s">
        <v>140</v>
      </c>
      <c r="D541" s="70">
        <v>88.081292277511466</v>
      </c>
      <c r="E541" s="74">
        <v>45589</v>
      </c>
      <c r="F541" t="s">
        <v>141</v>
      </c>
      <c r="G541" t="s">
        <v>45</v>
      </c>
    </row>
    <row r="542" spans="1:7" hidden="1" x14ac:dyDescent="0.2">
      <c r="A542" t="s">
        <v>139</v>
      </c>
      <c r="B542" t="s">
        <v>129</v>
      </c>
      <c r="C542" t="s">
        <v>140</v>
      </c>
      <c r="D542" s="70">
        <v>83.573687340284764</v>
      </c>
      <c r="E542" s="74">
        <v>45428</v>
      </c>
      <c r="F542" t="s">
        <v>141</v>
      </c>
      <c r="G542" t="s">
        <v>44</v>
      </c>
    </row>
    <row r="543" spans="1:7" x14ac:dyDescent="0.2">
      <c r="A543" t="s">
        <v>250</v>
      </c>
      <c r="B543" t="s">
        <v>129</v>
      </c>
      <c r="C543" t="s">
        <v>140</v>
      </c>
      <c r="D543" s="70">
        <v>92.480997237678324</v>
      </c>
      <c r="E543" s="74">
        <v>45397</v>
      </c>
      <c r="F543" t="s">
        <v>155</v>
      </c>
      <c r="G543" t="s">
        <v>43</v>
      </c>
    </row>
    <row r="544" spans="1:7" hidden="1" x14ac:dyDescent="0.2">
      <c r="A544" t="s">
        <v>251</v>
      </c>
      <c r="B544" t="s">
        <v>133</v>
      </c>
      <c r="C544" t="s">
        <v>130</v>
      </c>
      <c r="D544" s="70">
        <v>94.357088266311862</v>
      </c>
      <c r="E544" s="74">
        <v>45386</v>
      </c>
      <c r="F544" t="s">
        <v>135</v>
      </c>
      <c r="G544" t="s">
        <v>45</v>
      </c>
    </row>
    <row r="545" spans="1:7" hidden="1" x14ac:dyDescent="0.2">
      <c r="A545" t="s">
        <v>252</v>
      </c>
      <c r="B545" t="s">
        <v>133</v>
      </c>
      <c r="C545" t="s">
        <v>140</v>
      </c>
      <c r="D545" s="70">
        <v>73.800437191076924</v>
      </c>
      <c r="E545" s="74">
        <v>45426</v>
      </c>
      <c r="F545" t="s">
        <v>155</v>
      </c>
      <c r="G545" t="s">
        <v>42</v>
      </c>
    </row>
    <row r="546" spans="1:7" hidden="1" x14ac:dyDescent="0.2">
      <c r="A546" t="s">
        <v>227</v>
      </c>
      <c r="B546" t="s">
        <v>133</v>
      </c>
      <c r="C546" t="s">
        <v>134</v>
      </c>
      <c r="D546" s="70">
        <v>54.886831575042457</v>
      </c>
      <c r="E546" s="74">
        <v>45359</v>
      </c>
      <c r="F546" t="s">
        <v>135</v>
      </c>
      <c r="G546" t="s">
        <v>43</v>
      </c>
    </row>
    <row r="547" spans="1:7" hidden="1" x14ac:dyDescent="0.2">
      <c r="A547" t="s">
        <v>253</v>
      </c>
      <c r="B547" t="s">
        <v>129</v>
      </c>
      <c r="C547" t="s">
        <v>134</v>
      </c>
      <c r="D547" s="70">
        <v>79.216211167978472</v>
      </c>
      <c r="E547" s="74">
        <v>45438</v>
      </c>
      <c r="F547" t="s">
        <v>135</v>
      </c>
      <c r="G547" t="s">
        <v>42</v>
      </c>
    </row>
    <row r="548" spans="1:7" hidden="1" x14ac:dyDescent="0.2">
      <c r="A548" t="s">
        <v>186</v>
      </c>
      <c r="B548" t="s">
        <v>133</v>
      </c>
      <c r="C548" t="s">
        <v>134</v>
      </c>
      <c r="D548" s="70">
        <v>54.68052873660374</v>
      </c>
      <c r="E548" s="74">
        <v>45450</v>
      </c>
      <c r="F548" t="s">
        <v>155</v>
      </c>
      <c r="G548" t="s">
        <v>46</v>
      </c>
    </row>
    <row r="549" spans="1:7" x14ac:dyDescent="0.2">
      <c r="A549" t="s">
        <v>254</v>
      </c>
      <c r="B549" t="s">
        <v>133</v>
      </c>
      <c r="C549" t="s">
        <v>140</v>
      </c>
      <c r="D549" s="70">
        <v>95.23139506899922</v>
      </c>
      <c r="E549" s="74">
        <v>45454</v>
      </c>
      <c r="F549" t="s">
        <v>131</v>
      </c>
      <c r="G549" t="s">
        <v>44</v>
      </c>
    </row>
    <row r="550" spans="1:7" x14ac:dyDescent="0.2">
      <c r="A550" t="s">
        <v>191</v>
      </c>
      <c r="B550" t="s">
        <v>137</v>
      </c>
      <c r="C550" t="s">
        <v>134</v>
      </c>
      <c r="D550" s="70">
        <v>93.458451240236514</v>
      </c>
      <c r="E550" s="74">
        <v>45632</v>
      </c>
      <c r="F550" t="s">
        <v>155</v>
      </c>
      <c r="G550" t="s">
        <v>46</v>
      </c>
    </row>
    <row r="551" spans="1:7" hidden="1" x14ac:dyDescent="0.2">
      <c r="A551" t="s">
        <v>255</v>
      </c>
      <c r="B551" t="s">
        <v>133</v>
      </c>
      <c r="C551" t="s">
        <v>140</v>
      </c>
      <c r="D551" s="70">
        <v>53.279801712683742</v>
      </c>
      <c r="E551" s="74">
        <v>45480</v>
      </c>
      <c r="F551" t="s">
        <v>155</v>
      </c>
      <c r="G551" t="s">
        <v>44</v>
      </c>
    </row>
    <row r="552" spans="1:7" hidden="1" x14ac:dyDescent="0.2">
      <c r="A552" t="s">
        <v>256</v>
      </c>
      <c r="B552" t="s">
        <v>133</v>
      </c>
      <c r="C552" t="s">
        <v>134</v>
      </c>
      <c r="D552" s="70">
        <v>78.6148487952469</v>
      </c>
      <c r="E552" s="74">
        <v>45630</v>
      </c>
      <c r="F552" t="s">
        <v>141</v>
      </c>
      <c r="G552" t="s">
        <v>45</v>
      </c>
    </row>
    <row r="553" spans="1:7" hidden="1" x14ac:dyDescent="0.2">
      <c r="A553" t="s">
        <v>257</v>
      </c>
      <c r="B553" t="s">
        <v>129</v>
      </c>
      <c r="C553" t="s">
        <v>130</v>
      </c>
      <c r="D553" s="70">
        <v>69.862893263013802</v>
      </c>
      <c r="E553" s="74">
        <v>45386</v>
      </c>
      <c r="F553" t="s">
        <v>141</v>
      </c>
      <c r="G553" t="s">
        <v>43</v>
      </c>
    </row>
    <row r="554" spans="1:7" hidden="1" x14ac:dyDescent="0.2">
      <c r="A554" t="s">
        <v>258</v>
      </c>
      <c r="B554" t="s">
        <v>129</v>
      </c>
      <c r="C554" t="s">
        <v>130</v>
      </c>
      <c r="D554" s="70">
        <v>55.493017651432027</v>
      </c>
      <c r="E554" s="74">
        <v>45472</v>
      </c>
      <c r="F554" t="s">
        <v>155</v>
      </c>
      <c r="G554" t="s">
        <v>45</v>
      </c>
    </row>
    <row r="555" spans="1:7" x14ac:dyDescent="0.2">
      <c r="A555" t="s">
        <v>179</v>
      </c>
      <c r="B555" t="s">
        <v>137</v>
      </c>
      <c r="C555" t="s">
        <v>130</v>
      </c>
      <c r="D555" s="70">
        <v>80.153766570933911</v>
      </c>
      <c r="E555" s="74">
        <v>45579</v>
      </c>
      <c r="F555" t="s">
        <v>155</v>
      </c>
      <c r="G555" t="s">
        <v>44</v>
      </c>
    </row>
    <row r="556" spans="1:7" x14ac:dyDescent="0.2">
      <c r="A556" t="s">
        <v>233</v>
      </c>
      <c r="B556" t="s">
        <v>133</v>
      </c>
      <c r="C556" t="s">
        <v>130</v>
      </c>
      <c r="D556" s="70">
        <v>90.913440267978658</v>
      </c>
      <c r="E556" s="74">
        <v>45613</v>
      </c>
      <c r="F556" t="s">
        <v>141</v>
      </c>
      <c r="G556" t="s">
        <v>44</v>
      </c>
    </row>
    <row r="557" spans="1:7" hidden="1" x14ac:dyDescent="0.2">
      <c r="A557" t="s">
        <v>259</v>
      </c>
      <c r="B557" t="s">
        <v>137</v>
      </c>
      <c r="C557" t="s">
        <v>140</v>
      </c>
      <c r="D557" s="70">
        <v>67.345601843013029</v>
      </c>
      <c r="E557" s="74">
        <v>45478</v>
      </c>
      <c r="F557" t="s">
        <v>135</v>
      </c>
      <c r="G557" t="s">
        <v>44</v>
      </c>
    </row>
    <row r="558" spans="1:7" hidden="1" x14ac:dyDescent="0.2">
      <c r="A558" t="s">
        <v>211</v>
      </c>
      <c r="B558" t="s">
        <v>129</v>
      </c>
      <c r="C558" t="s">
        <v>134</v>
      </c>
      <c r="D558" s="70">
        <v>64.456326811981</v>
      </c>
      <c r="E558" s="74">
        <v>45429</v>
      </c>
      <c r="F558" t="s">
        <v>155</v>
      </c>
      <c r="G558" t="s">
        <v>42</v>
      </c>
    </row>
    <row r="559" spans="1:7" x14ac:dyDescent="0.2">
      <c r="A559" t="s">
        <v>252</v>
      </c>
      <c r="B559" t="s">
        <v>137</v>
      </c>
      <c r="C559" t="s">
        <v>130</v>
      </c>
      <c r="D559" s="70">
        <v>88.392073743686666</v>
      </c>
      <c r="E559" s="74">
        <v>45421</v>
      </c>
      <c r="F559" t="s">
        <v>131</v>
      </c>
      <c r="G559" t="s">
        <v>43</v>
      </c>
    </row>
    <row r="560" spans="1:7" hidden="1" x14ac:dyDescent="0.2">
      <c r="A560" t="s">
        <v>260</v>
      </c>
      <c r="B560" t="s">
        <v>129</v>
      </c>
      <c r="C560" t="s">
        <v>140</v>
      </c>
      <c r="D560" s="70">
        <v>81.821462943704688</v>
      </c>
      <c r="E560" s="74">
        <v>45485</v>
      </c>
      <c r="F560" t="s">
        <v>131</v>
      </c>
      <c r="G560" t="s">
        <v>45</v>
      </c>
    </row>
    <row r="561" spans="1:7" hidden="1" x14ac:dyDescent="0.2">
      <c r="A561" t="s">
        <v>219</v>
      </c>
      <c r="B561" t="s">
        <v>137</v>
      </c>
      <c r="C561" t="s">
        <v>130</v>
      </c>
      <c r="D561" s="70">
        <v>56.872929075746242</v>
      </c>
      <c r="E561" s="74">
        <v>45607</v>
      </c>
      <c r="F561" t="s">
        <v>131</v>
      </c>
      <c r="G561" t="s">
        <v>45</v>
      </c>
    </row>
    <row r="562" spans="1:7" x14ac:dyDescent="0.2">
      <c r="A562" t="s">
        <v>261</v>
      </c>
      <c r="B562" t="s">
        <v>137</v>
      </c>
      <c r="C562" t="s">
        <v>130</v>
      </c>
      <c r="D562" s="70">
        <v>85.641106074328249</v>
      </c>
      <c r="E562" s="74">
        <v>45564</v>
      </c>
      <c r="F562" t="s">
        <v>155</v>
      </c>
      <c r="G562" t="s">
        <v>46</v>
      </c>
    </row>
    <row r="563" spans="1:7" hidden="1" x14ac:dyDescent="0.2">
      <c r="A563" t="s">
        <v>241</v>
      </c>
      <c r="B563" t="s">
        <v>133</v>
      </c>
      <c r="C563" t="s">
        <v>140</v>
      </c>
      <c r="D563" s="70">
        <v>58.641412488469612</v>
      </c>
      <c r="E563" s="74">
        <v>45643</v>
      </c>
      <c r="F563" t="s">
        <v>135</v>
      </c>
      <c r="G563" t="s">
        <v>44</v>
      </c>
    </row>
    <row r="564" spans="1:7" hidden="1" x14ac:dyDescent="0.2">
      <c r="A564" t="s">
        <v>221</v>
      </c>
      <c r="B564" t="s">
        <v>137</v>
      </c>
      <c r="C564" t="s">
        <v>140</v>
      </c>
      <c r="D564" s="70">
        <v>70.168673271479662</v>
      </c>
      <c r="E564" s="74">
        <v>45435</v>
      </c>
      <c r="F564" t="s">
        <v>135</v>
      </c>
      <c r="G564" t="s">
        <v>44</v>
      </c>
    </row>
    <row r="565" spans="1:7" hidden="1" x14ac:dyDescent="0.2">
      <c r="A565" t="s">
        <v>262</v>
      </c>
      <c r="B565" t="s">
        <v>133</v>
      </c>
      <c r="C565" t="s">
        <v>134</v>
      </c>
      <c r="D565" s="70">
        <v>54.811324015636863</v>
      </c>
      <c r="E565" s="74">
        <v>45307</v>
      </c>
      <c r="F565" t="s">
        <v>141</v>
      </c>
      <c r="G565" t="s">
        <v>44</v>
      </c>
    </row>
    <row r="566" spans="1:7" x14ac:dyDescent="0.2">
      <c r="A566" t="s">
        <v>263</v>
      </c>
      <c r="B566" t="s">
        <v>133</v>
      </c>
      <c r="C566" t="s">
        <v>134</v>
      </c>
      <c r="D566" s="70">
        <v>97.589050493523544</v>
      </c>
      <c r="E566" s="74">
        <v>45593</v>
      </c>
      <c r="F566" t="s">
        <v>155</v>
      </c>
      <c r="G566" t="s">
        <v>45</v>
      </c>
    </row>
    <row r="567" spans="1:7" hidden="1" x14ac:dyDescent="0.2">
      <c r="A567" t="s">
        <v>224</v>
      </c>
      <c r="B567" t="s">
        <v>133</v>
      </c>
      <c r="C567" t="s">
        <v>130</v>
      </c>
      <c r="D567" s="70">
        <v>52.174418399802867</v>
      </c>
      <c r="E567" s="74">
        <v>45536</v>
      </c>
      <c r="F567" t="s">
        <v>135</v>
      </c>
      <c r="G567" t="s">
        <v>46</v>
      </c>
    </row>
    <row r="568" spans="1:7" x14ac:dyDescent="0.2">
      <c r="A568" t="s">
        <v>164</v>
      </c>
      <c r="B568" t="s">
        <v>133</v>
      </c>
      <c r="C568" t="s">
        <v>130</v>
      </c>
      <c r="D568" s="70">
        <v>91.618302827990178</v>
      </c>
      <c r="E568" s="74">
        <v>45398</v>
      </c>
      <c r="F568" t="s">
        <v>155</v>
      </c>
      <c r="G568" t="s">
        <v>42</v>
      </c>
    </row>
    <row r="569" spans="1:7" hidden="1" x14ac:dyDescent="0.2">
      <c r="A569" t="s">
        <v>158</v>
      </c>
      <c r="B569" t="s">
        <v>137</v>
      </c>
      <c r="C569" t="s">
        <v>134</v>
      </c>
      <c r="D569" s="70">
        <v>59.397312572227129</v>
      </c>
      <c r="E569" s="74">
        <v>45379</v>
      </c>
      <c r="F569" t="s">
        <v>141</v>
      </c>
      <c r="G569" t="s">
        <v>43</v>
      </c>
    </row>
    <row r="570" spans="1:7" x14ac:dyDescent="0.2">
      <c r="A570" t="s">
        <v>264</v>
      </c>
      <c r="B570" t="s">
        <v>129</v>
      </c>
      <c r="C570" t="s">
        <v>134</v>
      </c>
      <c r="D570" s="70">
        <v>92.458653955361456</v>
      </c>
      <c r="E570" s="74">
        <v>45420</v>
      </c>
      <c r="F570" t="s">
        <v>141</v>
      </c>
      <c r="G570" t="s">
        <v>42</v>
      </c>
    </row>
    <row r="571" spans="1:7" hidden="1" x14ac:dyDescent="0.2">
      <c r="A571" t="s">
        <v>265</v>
      </c>
      <c r="B571" t="s">
        <v>129</v>
      </c>
      <c r="C571" t="s">
        <v>140</v>
      </c>
      <c r="D571" s="70">
        <v>66.312292390735351</v>
      </c>
      <c r="E571" s="74">
        <v>45632</v>
      </c>
      <c r="F571" t="s">
        <v>141</v>
      </c>
      <c r="G571" t="s">
        <v>45</v>
      </c>
    </row>
    <row r="572" spans="1:7" hidden="1" x14ac:dyDescent="0.2">
      <c r="A572" t="s">
        <v>266</v>
      </c>
      <c r="B572" t="s">
        <v>129</v>
      </c>
      <c r="C572" t="s">
        <v>134</v>
      </c>
      <c r="D572" s="70">
        <v>81.784490306319043</v>
      </c>
      <c r="E572" s="74">
        <v>45295</v>
      </c>
      <c r="F572" t="s">
        <v>131</v>
      </c>
      <c r="G572" t="s">
        <v>44</v>
      </c>
    </row>
    <row r="573" spans="1:7" hidden="1" x14ac:dyDescent="0.2">
      <c r="A573" t="s">
        <v>219</v>
      </c>
      <c r="B573" t="s">
        <v>137</v>
      </c>
      <c r="C573" t="s">
        <v>134</v>
      </c>
      <c r="D573" s="70">
        <v>52.386091968602173</v>
      </c>
      <c r="E573" s="74">
        <v>45618</v>
      </c>
      <c r="F573" t="s">
        <v>155</v>
      </c>
      <c r="G573" t="s">
        <v>43</v>
      </c>
    </row>
    <row r="574" spans="1:7" hidden="1" x14ac:dyDescent="0.2">
      <c r="A574" t="s">
        <v>173</v>
      </c>
      <c r="B574" t="s">
        <v>133</v>
      </c>
      <c r="C574" t="s">
        <v>130</v>
      </c>
      <c r="D574" s="70">
        <v>52.848512094435968</v>
      </c>
      <c r="E574" s="74">
        <v>45597</v>
      </c>
      <c r="F574" t="s">
        <v>141</v>
      </c>
      <c r="G574" t="s">
        <v>45</v>
      </c>
    </row>
    <row r="575" spans="1:7" hidden="1" x14ac:dyDescent="0.2">
      <c r="A575" t="s">
        <v>234</v>
      </c>
      <c r="B575" t="s">
        <v>129</v>
      </c>
      <c r="C575" t="s">
        <v>134</v>
      </c>
      <c r="D575" s="70">
        <v>67.329788725146429</v>
      </c>
      <c r="E575" s="74">
        <v>45386</v>
      </c>
      <c r="F575" t="s">
        <v>155</v>
      </c>
      <c r="G575" t="s">
        <v>45</v>
      </c>
    </row>
    <row r="576" spans="1:7" hidden="1" x14ac:dyDescent="0.2">
      <c r="A576" t="s">
        <v>267</v>
      </c>
      <c r="B576" t="s">
        <v>137</v>
      </c>
      <c r="C576" t="s">
        <v>130</v>
      </c>
      <c r="D576" s="70">
        <v>90.157263551887141</v>
      </c>
      <c r="E576" s="74">
        <v>45500</v>
      </c>
      <c r="F576" t="s">
        <v>131</v>
      </c>
      <c r="G576" t="s">
        <v>45</v>
      </c>
    </row>
    <row r="577" spans="1:7" hidden="1" x14ac:dyDescent="0.2">
      <c r="A577" t="s">
        <v>201</v>
      </c>
      <c r="B577" t="s">
        <v>133</v>
      </c>
      <c r="C577" t="s">
        <v>134</v>
      </c>
      <c r="D577" s="70">
        <v>68.240705121227975</v>
      </c>
      <c r="E577" s="74">
        <v>45516</v>
      </c>
      <c r="F577" t="s">
        <v>131</v>
      </c>
      <c r="G577" t="s">
        <v>43</v>
      </c>
    </row>
    <row r="578" spans="1:7" hidden="1" x14ac:dyDescent="0.2">
      <c r="A578" t="s">
        <v>268</v>
      </c>
      <c r="B578" t="s">
        <v>129</v>
      </c>
      <c r="C578" t="s">
        <v>140</v>
      </c>
      <c r="D578" s="70">
        <v>54.752279848603642</v>
      </c>
      <c r="E578" s="74">
        <v>45639</v>
      </c>
      <c r="F578" t="s">
        <v>141</v>
      </c>
      <c r="G578" t="s">
        <v>43</v>
      </c>
    </row>
    <row r="579" spans="1:7" hidden="1" x14ac:dyDescent="0.2">
      <c r="A579" t="s">
        <v>229</v>
      </c>
      <c r="B579" t="s">
        <v>133</v>
      </c>
      <c r="C579" t="s">
        <v>134</v>
      </c>
      <c r="D579" s="70">
        <v>81.370337086361445</v>
      </c>
      <c r="E579" s="74">
        <v>45612</v>
      </c>
      <c r="F579" t="s">
        <v>141</v>
      </c>
      <c r="G579" t="s">
        <v>46</v>
      </c>
    </row>
    <row r="580" spans="1:7" hidden="1" x14ac:dyDescent="0.2">
      <c r="A580" t="s">
        <v>269</v>
      </c>
      <c r="B580" t="s">
        <v>129</v>
      </c>
      <c r="C580" t="s">
        <v>134</v>
      </c>
      <c r="D580" s="70">
        <v>70.553364473608667</v>
      </c>
      <c r="E580" s="74">
        <v>45338</v>
      </c>
      <c r="F580" t="s">
        <v>135</v>
      </c>
      <c r="G580" t="s">
        <v>46</v>
      </c>
    </row>
    <row r="581" spans="1:7" hidden="1" x14ac:dyDescent="0.2">
      <c r="A581" t="s">
        <v>270</v>
      </c>
      <c r="B581" t="s">
        <v>129</v>
      </c>
      <c r="C581" t="s">
        <v>134</v>
      </c>
      <c r="D581" s="70">
        <v>54.07360418025948</v>
      </c>
      <c r="E581" s="74">
        <v>45472</v>
      </c>
      <c r="F581" t="s">
        <v>155</v>
      </c>
      <c r="G581" t="s">
        <v>42</v>
      </c>
    </row>
    <row r="582" spans="1:7" x14ac:dyDescent="0.2">
      <c r="A582" t="s">
        <v>271</v>
      </c>
      <c r="B582" t="s">
        <v>129</v>
      </c>
      <c r="C582" t="s">
        <v>130</v>
      </c>
      <c r="D582" s="70">
        <v>85.794242385385473</v>
      </c>
      <c r="E582" s="74">
        <v>45397</v>
      </c>
      <c r="F582" t="s">
        <v>141</v>
      </c>
      <c r="G582" t="s">
        <v>43</v>
      </c>
    </row>
    <row r="583" spans="1:7" hidden="1" x14ac:dyDescent="0.2">
      <c r="A583" t="s">
        <v>272</v>
      </c>
      <c r="B583" t="s">
        <v>133</v>
      </c>
      <c r="C583" t="s">
        <v>140</v>
      </c>
      <c r="D583" s="70">
        <v>71.475005259766434</v>
      </c>
      <c r="E583" s="74">
        <v>45490</v>
      </c>
      <c r="F583" t="s">
        <v>135</v>
      </c>
      <c r="G583" t="s">
        <v>43</v>
      </c>
    </row>
    <row r="584" spans="1:7" hidden="1" x14ac:dyDescent="0.2">
      <c r="A584" t="s">
        <v>273</v>
      </c>
      <c r="B584" t="s">
        <v>137</v>
      </c>
      <c r="C584" t="s">
        <v>134</v>
      </c>
      <c r="D584" s="70">
        <v>49.588137664384497</v>
      </c>
      <c r="E584" s="74">
        <v>45397</v>
      </c>
      <c r="F584" t="s">
        <v>155</v>
      </c>
      <c r="G584" t="s">
        <v>43</v>
      </c>
    </row>
    <row r="585" spans="1:7" hidden="1" x14ac:dyDescent="0.2">
      <c r="A585" t="s">
        <v>215</v>
      </c>
      <c r="B585" t="s">
        <v>133</v>
      </c>
      <c r="C585" t="s">
        <v>130</v>
      </c>
      <c r="D585" s="70">
        <v>68.321891846697724</v>
      </c>
      <c r="E585" s="74">
        <v>45571</v>
      </c>
      <c r="F585" t="s">
        <v>141</v>
      </c>
      <c r="G585" t="s">
        <v>46</v>
      </c>
    </row>
    <row r="586" spans="1:7" hidden="1" x14ac:dyDescent="0.2">
      <c r="A586" t="s">
        <v>202</v>
      </c>
      <c r="B586" t="s">
        <v>129</v>
      </c>
      <c r="C586" t="s">
        <v>140</v>
      </c>
      <c r="D586" s="70">
        <v>71.353860844151555</v>
      </c>
      <c r="E586" s="74">
        <v>45551</v>
      </c>
      <c r="F586" t="s">
        <v>135</v>
      </c>
      <c r="G586" t="s">
        <v>45</v>
      </c>
    </row>
    <row r="587" spans="1:7" hidden="1" x14ac:dyDescent="0.2">
      <c r="A587" t="s">
        <v>239</v>
      </c>
      <c r="B587" t="s">
        <v>133</v>
      </c>
      <c r="C587" t="s">
        <v>130</v>
      </c>
      <c r="D587" s="70">
        <v>97.838230993536243</v>
      </c>
      <c r="E587" s="74">
        <v>45399</v>
      </c>
      <c r="F587" t="s">
        <v>135</v>
      </c>
      <c r="G587" t="s">
        <v>44</v>
      </c>
    </row>
    <row r="588" spans="1:7" hidden="1" x14ac:dyDescent="0.2">
      <c r="A588" t="s">
        <v>274</v>
      </c>
      <c r="B588" t="s">
        <v>137</v>
      </c>
      <c r="C588" t="s">
        <v>130</v>
      </c>
      <c r="D588" s="70">
        <v>59.501777106993927</v>
      </c>
      <c r="E588" s="74">
        <v>45310</v>
      </c>
      <c r="F588" t="s">
        <v>155</v>
      </c>
      <c r="G588" t="s">
        <v>46</v>
      </c>
    </row>
    <row r="589" spans="1:7" hidden="1" x14ac:dyDescent="0.2">
      <c r="A589" t="s">
        <v>275</v>
      </c>
      <c r="B589" t="s">
        <v>133</v>
      </c>
      <c r="C589" t="s">
        <v>140</v>
      </c>
      <c r="D589" s="70">
        <v>62.735463421089641</v>
      </c>
      <c r="E589" s="74">
        <v>45587</v>
      </c>
      <c r="F589" t="s">
        <v>135</v>
      </c>
      <c r="G589" t="s">
        <v>43</v>
      </c>
    </row>
    <row r="590" spans="1:7" hidden="1" x14ac:dyDescent="0.2">
      <c r="A590" t="s">
        <v>158</v>
      </c>
      <c r="B590" t="s">
        <v>137</v>
      </c>
      <c r="C590" t="s">
        <v>134</v>
      </c>
      <c r="D590" s="70">
        <v>89.473569391898863</v>
      </c>
      <c r="E590" s="74">
        <v>45597</v>
      </c>
      <c r="F590" t="s">
        <v>155</v>
      </c>
      <c r="G590" t="s">
        <v>46</v>
      </c>
    </row>
    <row r="591" spans="1:7" hidden="1" x14ac:dyDescent="0.2">
      <c r="A591" t="s">
        <v>174</v>
      </c>
      <c r="B591" t="s">
        <v>137</v>
      </c>
      <c r="C591" t="s">
        <v>130</v>
      </c>
      <c r="D591" s="70">
        <v>51.461472354367537</v>
      </c>
      <c r="E591" s="74">
        <v>45462</v>
      </c>
      <c r="F591" t="s">
        <v>155</v>
      </c>
      <c r="G591" t="s">
        <v>42</v>
      </c>
    </row>
    <row r="592" spans="1:7" hidden="1" x14ac:dyDescent="0.2">
      <c r="A592" t="s">
        <v>276</v>
      </c>
      <c r="B592" t="s">
        <v>133</v>
      </c>
      <c r="C592" t="s">
        <v>130</v>
      </c>
      <c r="D592" s="70">
        <v>57.043090818316053</v>
      </c>
      <c r="E592" s="74">
        <v>45622</v>
      </c>
      <c r="F592" t="s">
        <v>155</v>
      </c>
      <c r="G592" t="s">
        <v>43</v>
      </c>
    </row>
    <row r="593" spans="1:7" hidden="1" x14ac:dyDescent="0.2">
      <c r="A593" t="s">
        <v>277</v>
      </c>
      <c r="B593" t="s">
        <v>129</v>
      </c>
      <c r="C593" t="s">
        <v>134</v>
      </c>
      <c r="D593" s="70">
        <v>62.011456570669083</v>
      </c>
      <c r="E593" s="74">
        <v>45486</v>
      </c>
      <c r="F593" t="s">
        <v>131</v>
      </c>
      <c r="G593" t="s">
        <v>42</v>
      </c>
    </row>
    <row r="594" spans="1:7" hidden="1" x14ac:dyDescent="0.2">
      <c r="A594" t="s">
        <v>145</v>
      </c>
      <c r="B594" t="s">
        <v>137</v>
      </c>
      <c r="C594" t="s">
        <v>134</v>
      </c>
      <c r="D594" s="70">
        <v>72.759802171453714</v>
      </c>
      <c r="E594" s="74">
        <v>45303</v>
      </c>
      <c r="F594" t="s">
        <v>135</v>
      </c>
      <c r="G594" t="s">
        <v>43</v>
      </c>
    </row>
    <row r="595" spans="1:7" hidden="1" x14ac:dyDescent="0.2">
      <c r="A595" t="s">
        <v>278</v>
      </c>
      <c r="B595" t="s">
        <v>133</v>
      </c>
      <c r="C595" t="s">
        <v>140</v>
      </c>
      <c r="D595" s="70">
        <v>62.431130128736022</v>
      </c>
      <c r="E595" s="74">
        <v>45486</v>
      </c>
      <c r="F595" t="s">
        <v>155</v>
      </c>
      <c r="G595" t="s">
        <v>46</v>
      </c>
    </row>
    <row r="596" spans="1:7" x14ac:dyDescent="0.2">
      <c r="A596" t="s">
        <v>279</v>
      </c>
      <c r="B596" t="s">
        <v>137</v>
      </c>
      <c r="C596" t="s">
        <v>140</v>
      </c>
      <c r="D596" s="70">
        <v>82.688271231271003</v>
      </c>
      <c r="E596" s="74">
        <v>45574</v>
      </c>
      <c r="F596" t="s">
        <v>141</v>
      </c>
      <c r="G596" t="s">
        <v>45</v>
      </c>
    </row>
    <row r="597" spans="1:7" hidden="1" x14ac:dyDescent="0.2">
      <c r="A597" t="s">
        <v>280</v>
      </c>
      <c r="B597" t="s">
        <v>129</v>
      </c>
      <c r="C597" t="s">
        <v>140</v>
      </c>
      <c r="D597" s="70">
        <v>66.362050512621934</v>
      </c>
      <c r="E597" s="74">
        <v>45473</v>
      </c>
      <c r="F597" t="s">
        <v>131</v>
      </c>
      <c r="G597" t="s">
        <v>44</v>
      </c>
    </row>
    <row r="598" spans="1:7" x14ac:dyDescent="0.2">
      <c r="A598" t="s">
        <v>281</v>
      </c>
      <c r="B598" t="s">
        <v>133</v>
      </c>
      <c r="C598" t="s">
        <v>134</v>
      </c>
      <c r="D598" s="70">
        <v>97.573299010205645</v>
      </c>
      <c r="E598" s="74">
        <v>45596</v>
      </c>
      <c r="F598" t="s">
        <v>131</v>
      </c>
      <c r="G598" t="s">
        <v>42</v>
      </c>
    </row>
    <row r="599" spans="1:7" x14ac:dyDescent="0.2">
      <c r="A599" t="s">
        <v>245</v>
      </c>
      <c r="B599" t="s">
        <v>133</v>
      </c>
      <c r="C599" t="s">
        <v>130</v>
      </c>
      <c r="D599" s="70">
        <v>90.015443035717382</v>
      </c>
      <c r="E599" s="74">
        <v>45435</v>
      </c>
      <c r="F599" t="s">
        <v>135</v>
      </c>
      <c r="G599" t="s">
        <v>46</v>
      </c>
    </row>
    <row r="600" spans="1:7" hidden="1" x14ac:dyDescent="0.2">
      <c r="A600" t="s">
        <v>225</v>
      </c>
      <c r="B600" t="s">
        <v>133</v>
      </c>
      <c r="C600" t="s">
        <v>130</v>
      </c>
      <c r="D600" s="70">
        <v>58.280654820852192</v>
      </c>
      <c r="E600" s="74">
        <v>45607</v>
      </c>
      <c r="F600" t="s">
        <v>155</v>
      </c>
      <c r="G600" t="s">
        <v>45</v>
      </c>
    </row>
    <row r="601" spans="1:7" hidden="1" x14ac:dyDescent="0.2">
      <c r="A601" t="s">
        <v>233</v>
      </c>
      <c r="B601" t="s">
        <v>129</v>
      </c>
      <c r="C601" t="s">
        <v>140</v>
      </c>
      <c r="D601" s="70">
        <v>71.87082272440729</v>
      </c>
      <c r="E601" s="74">
        <v>45473</v>
      </c>
      <c r="F601" t="s">
        <v>135</v>
      </c>
      <c r="G601" t="s">
        <v>46</v>
      </c>
    </row>
  </sheetData>
  <autoFilter ref="A1:G601" xr:uid="{F56BCF02-725E-4204-AD7A-BB1777BC5313}">
    <filterColumn colId="3">
      <filters>
        <filter val="80.0"/>
        <filter val="80.2"/>
        <filter val="80.8"/>
        <filter val="81.1"/>
        <filter val="81.3"/>
        <filter val="82.7"/>
        <filter val="82.9"/>
        <filter val="83.1"/>
        <filter val="83.3"/>
        <filter val="83.5"/>
        <filter val="83.7"/>
        <filter val="83.8"/>
        <filter val="83.9"/>
        <filter val="84.0"/>
        <filter val="84.2"/>
        <filter val="84.3"/>
        <filter val="84.4"/>
        <filter val="84.8"/>
        <filter val="85.0"/>
        <filter val="85.6"/>
        <filter val="85.8"/>
        <filter val="86.3"/>
        <filter val="86.6"/>
        <filter val="86.7"/>
        <filter val="86.8"/>
        <filter val="87.1"/>
        <filter val="87.2"/>
        <filter val="87.6"/>
        <filter val="87.9"/>
        <filter val="88.4"/>
        <filter val="88.8"/>
        <filter val="89.2"/>
        <filter val="90.0"/>
        <filter val="90.4"/>
        <filter val="90.5"/>
        <filter val="90.6"/>
        <filter val="90.7"/>
        <filter val="90.8"/>
        <filter val="90.9"/>
        <filter val="91.3"/>
        <filter val="91.6"/>
        <filter val="91.9"/>
        <filter val="92.1"/>
        <filter val="92.5"/>
        <filter val="92.6"/>
        <filter val="92.8"/>
        <filter val="93.2"/>
        <filter val="93.3"/>
        <filter val="93.5"/>
        <filter val="93.7"/>
        <filter val="93.8"/>
        <filter val="93.9"/>
        <filter val="94.3"/>
        <filter val="94.6"/>
        <filter val="95.2"/>
        <filter val="95.5"/>
        <filter val="95.8"/>
        <filter val="95.9"/>
        <filter val="96.0"/>
        <filter val="96.2"/>
        <filter val="96.3"/>
        <filter val="96.5"/>
        <filter val="96.8"/>
        <filter val="97.6"/>
        <filter val="97.9"/>
        <filter val="98.3"/>
        <filter val="98.5"/>
        <filter val="99.7"/>
      </filters>
    </filterColumn>
    <filterColumn colId="4">
      <filters>
        <dateGroupItem year="2024" dateTimeGrouping="year"/>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6"/>
  <sheetViews>
    <sheetView topLeftCell="E1" zoomScale="80" zoomScaleNormal="80" workbookViewId="0">
      <selection activeCell="J10" sqref="J10"/>
    </sheetView>
  </sheetViews>
  <sheetFormatPr baseColWidth="10" defaultColWidth="8.6640625" defaultRowHeight="15" x14ac:dyDescent="0.2"/>
  <cols>
    <col min="1" max="1" width="21.1640625" customWidth="1"/>
    <col min="7" max="7" width="9.1640625" customWidth="1"/>
    <col min="9" max="9" width="12" customWidth="1"/>
    <col min="10" max="10" width="30.1640625" customWidth="1"/>
    <col min="11" max="11" width="18.6640625" customWidth="1"/>
    <col min="16" max="16" width="12.5" customWidth="1"/>
    <col min="17" max="17" width="12" customWidth="1"/>
    <col min="18" max="18" width="17" customWidth="1"/>
    <col min="21" max="21" width="22.5" customWidth="1"/>
  </cols>
  <sheetData>
    <row r="1" spans="1:25" x14ac:dyDescent="0.2">
      <c r="B1" s="32">
        <v>2022</v>
      </c>
      <c r="C1" s="32">
        <v>2023</v>
      </c>
      <c r="D1" s="32">
        <v>2024</v>
      </c>
    </row>
    <row r="2" spans="1:25" x14ac:dyDescent="0.2">
      <c r="A2" t="s">
        <v>59</v>
      </c>
      <c r="B2">
        <v>200</v>
      </c>
      <c r="C2">
        <v>200</v>
      </c>
      <c r="D2">
        <v>200</v>
      </c>
      <c r="I2" s="36" t="s">
        <v>27</v>
      </c>
      <c r="J2" t="s">
        <v>283</v>
      </c>
      <c r="K2" t="s">
        <v>60</v>
      </c>
      <c r="L2" t="s">
        <v>61</v>
      </c>
      <c r="P2" s="35" t="s">
        <v>26</v>
      </c>
      <c r="Q2" s="35" t="s">
        <v>27</v>
      </c>
      <c r="R2" s="35" t="s">
        <v>63</v>
      </c>
      <c r="U2" t="s">
        <v>43</v>
      </c>
      <c r="V2" s="34" t="s">
        <v>44</v>
      </c>
      <c r="W2" s="34" t="s">
        <v>42</v>
      </c>
      <c r="X2" s="34" t="s">
        <v>45</v>
      </c>
      <c r="Y2" s="34" t="s">
        <v>46</v>
      </c>
    </row>
    <row r="3" spans="1:25" x14ac:dyDescent="0.2">
      <c r="A3" t="s">
        <v>282</v>
      </c>
      <c r="B3">
        <v>120</v>
      </c>
      <c r="C3">
        <v>165</v>
      </c>
      <c r="D3">
        <v>162</v>
      </c>
      <c r="H3">
        <f>Dashboard!U20</f>
        <v>2022</v>
      </c>
      <c r="I3">
        <v>2022</v>
      </c>
      <c r="J3">
        <v>120</v>
      </c>
      <c r="K3">
        <v>200</v>
      </c>
      <c r="L3" s="31">
        <f>J3/SUM(K3)</f>
        <v>0.6</v>
      </c>
      <c r="P3" s="34" t="s">
        <v>43</v>
      </c>
      <c r="Q3" s="34">
        <v>2022</v>
      </c>
      <c r="R3" s="27">
        <v>40.42992717601004</v>
      </c>
      <c r="T3">
        <v>2022</v>
      </c>
      <c r="U3" s="33">
        <v>0.4</v>
      </c>
      <c r="V3" s="33">
        <v>0.42</v>
      </c>
      <c r="W3" s="33">
        <v>0.43</v>
      </c>
      <c r="X3" s="33">
        <v>0.51</v>
      </c>
      <c r="Y3" s="33">
        <v>0.42</v>
      </c>
    </row>
    <row r="4" spans="1:25" x14ac:dyDescent="0.2">
      <c r="I4">
        <v>2023</v>
      </c>
      <c r="J4">
        <v>165</v>
      </c>
      <c r="K4">
        <v>200</v>
      </c>
      <c r="L4" s="31">
        <f t="shared" ref="L4:L5" si="0">J4/SUM(K4)</f>
        <v>0.82499999999999996</v>
      </c>
      <c r="P4" s="34" t="s">
        <v>44</v>
      </c>
      <c r="Q4" s="34">
        <v>2022</v>
      </c>
      <c r="R4" s="27">
        <v>41.861242508696627</v>
      </c>
      <c r="T4">
        <v>2023</v>
      </c>
      <c r="U4" s="33">
        <v>0.63</v>
      </c>
      <c r="V4" s="33">
        <v>0.48</v>
      </c>
      <c r="W4" s="33">
        <v>0.53</v>
      </c>
      <c r="X4" s="33">
        <v>0.43</v>
      </c>
      <c r="Y4" s="33">
        <v>0.68</v>
      </c>
    </row>
    <row r="5" spans="1:25" x14ac:dyDescent="0.2">
      <c r="I5">
        <v>2024</v>
      </c>
      <c r="J5">
        <v>162</v>
      </c>
      <c r="K5">
        <v>200</v>
      </c>
      <c r="L5" s="31">
        <f t="shared" si="0"/>
        <v>0.81</v>
      </c>
      <c r="P5" s="34" t="s">
        <v>42</v>
      </c>
      <c r="Q5" s="34">
        <v>2022</v>
      </c>
      <c r="R5" s="27">
        <v>43.493767914451382</v>
      </c>
      <c r="T5">
        <v>2024</v>
      </c>
      <c r="U5" s="33">
        <v>0.45</v>
      </c>
      <c r="V5" s="33">
        <v>0.56000000000000005</v>
      </c>
      <c r="W5" s="33">
        <v>0.55000000000000004</v>
      </c>
      <c r="X5" s="33">
        <v>0.63</v>
      </c>
      <c r="Y5" s="33">
        <v>0.47</v>
      </c>
    </row>
    <row r="6" spans="1:25" x14ac:dyDescent="0.2">
      <c r="P6" s="34" t="s">
        <v>45</v>
      </c>
      <c r="Q6" s="34">
        <v>2022</v>
      </c>
      <c r="R6" s="27">
        <v>50.744191495874333</v>
      </c>
    </row>
    <row r="7" spans="1:25" x14ac:dyDescent="0.2">
      <c r="I7" t="s">
        <v>27</v>
      </c>
      <c r="J7" t="s">
        <v>284</v>
      </c>
      <c r="P7" s="34" t="s">
        <v>46</v>
      </c>
      <c r="Q7" s="34">
        <v>2022</v>
      </c>
      <c r="R7" s="27">
        <v>41.529246310673273</v>
      </c>
    </row>
    <row r="8" spans="1:25" x14ac:dyDescent="0.2">
      <c r="I8">
        <f>H3</f>
        <v>2022</v>
      </c>
      <c r="J8" s="31">
        <f>VLOOKUP(H3,I3:L5,4,0)</f>
        <v>0.6</v>
      </c>
      <c r="P8" s="34" t="s">
        <v>43</v>
      </c>
      <c r="Q8" s="34">
        <v>2023</v>
      </c>
      <c r="R8" s="27">
        <v>62.910768080509612</v>
      </c>
      <c r="U8" s="31"/>
      <c r="V8" s="31"/>
    </row>
    <row r="9" spans="1:25" x14ac:dyDescent="0.2">
      <c r="I9" t="s">
        <v>62</v>
      </c>
      <c r="J9" s="33">
        <f>1-J8</f>
        <v>0.4</v>
      </c>
      <c r="P9" s="34" t="s">
        <v>44</v>
      </c>
      <c r="Q9" s="34">
        <v>2023</v>
      </c>
      <c r="R9" s="27">
        <v>47.743117874814047</v>
      </c>
      <c r="U9" s="33"/>
    </row>
    <row r="10" spans="1:25" x14ac:dyDescent="0.2">
      <c r="P10" s="34" t="s">
        <v>42</v>
      </c>
      <c r="Q10" s="34">
        <v>2023</v>
      </c>
      <c r="R10" s="27">
        <v>53.277320377984459</v>
      </c>
    </row>
    <row r="11" spans="1:25" x14ac:dyDescent="0.2">
      <c r="P11" s="34" t="s">
        <v>45</v>
      </c>
      <c r="Q11" s="34">
        <v>2023</v>
      </c>
      <c r="R11" s="27">
        <v>42.734219183340329</v>
      </c>
    </row>
    <row r="12" spans="1:25" x14ac:dyDescent="0.2">
      <c r="P12" s="34" t="s">
        <v>46</v>
      </c>
      <c r="Q12" s="34">
        <v>2023</v>
      </c>
      <c r="R12" s="27">
        <v>67.673028509683732</v>
      </c>
    </row>
    <row r="13" spans="1:25" x14ac:dyDescent="0.2">
      <c r="P13" s="34" t="s">
        <v>43</v>
      </c>
      <c r="Q13" s="34">
        <v>2024</v>
      </c>
      <c r="R13" s="27">
        <v>44.901002751952603</v>
      </c>
    </row>
    <row r="14" spans="1:25" x14ac:dyDescent="0.2">
      <c r="P14" s="34" t="s">
        <v>44</v>
      </c>
      <c r="Q14" s="34">
        <v>2024</v>
      </c>
      <c r="R14" s="27">
        <v>55.746999601775137</v>
      </c>
    </row>
    <row r="15" spans="1:25" x14ac:dyDescent="0.2">
      <c r="P15" s="34" t="s">
        <v>42</v>
      </c>
      <c r="Q15" s="34">
        <v>2024</v>
      </c>
      <c r="R15" s="27">
        <v>55.106409445356583</v>
      </c>
    </row>
    <row r="16" spans="1:25" x14ac:dyDescent="0.2">
      <c r="P16" s="34" t="s">
        <v>45</v>
      </c>
      <c r="Q16" s="34">
        <v>2024</v>
      </c>
      <c r="R16" s="27">
        <v>62.979147245655369</v>
      </c>
    </row>
    <row r="17" spans="16:18" x14ac:dyDescent="0.2">
      <c r="P17" s="34" t="s">
        <v>46</v>
      </c>
      <c r="Q17" s="34">
        <v>2024</v>
      </c>
      <c r="R17" s="27">
        <v>47.220115442714587</v>
      </c>
    </row>
    <row r="36" spans="10:10" x14ac:dyDescent="0.2">
      <c r="J36">
        <f>INDEX(I3:I5,1)</f>
        <v>2022</v>
      </c>
    </row>
  </sheetData>
  <dataValidations count="1">
    <dataValidation type="list" allowBlank="1" showInputMessage="1" showErrorMessage="1" sqref="H3" xr:uid="{00000000-0002-0000-0500-000000000000}">
      <formula1>$I$3:$I$5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0BC4-95BC-46C9-BBB7-ABA1F41E21CC}">
  <dimension ref="A3:B5"/>
  <sheetViews>
    <sheetView workbookViewId="0">
      <selection activeCell="G25" sqref="G25"/>
    </sheetView>
  </sheetViews>
  <sheetFormatPr baseColWidth="10" defaultColWidth="8.83203125" defaultRowHeight="15" x14ac:dyDescent="0.2"/>
  <cols>
    <col min="1" max="1" width="12.1640625" bestFit="1" customWidth="1"/>
    <col min="2" max="2" width="9.1640625" bestFit="1" customWidth="1"/>
  </cols>
  <sheetData>
    <row r="3" spans="1:2" x14ac:dyDescent="0.2">
      <c r="A3" s="37" t="s">
        <v>67</v>
      </c>
      <c r="B3" t="s">
        <v>288</v>
      </c>
    </row>
    <row r="4" spans="1:2" x14ac:dyDescent="0.2">
      <c r="A4" s="38">
        <v>2024</v>
      </c>
      <c r="B4" s="33">
        <v>0.81</v>
      </c>
    </row>
    <row r="5" spans="1:2" x14ac:dyDescent="0.2">
      <c r="A5" s="38" t="s">
        <v>287</v>
      </c>
      <c r="B5" s="33">
        <v>0.81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3DEA-58AE-4F70-8A69-4E92B7102CED}">
  <dimension ref="A1:N37"/>
  <sheetViews>
    <sheetView workbookViewId="0">
      <selection activeCell="G13" sqref="G13"/>
    </sheetView>
  </sheetViews>
  <sheetFormatPr baseColWidth="10" defaultColWidth="8.83203125" defaultRowHeight="15" x14ac:dyDescent="0.2"/>
  <cols>
    <col min="1" max="1" width="12.83203125" customWidth="1"/>
    <col min="2" max="2" width="30.6640625" customWidth="1"/>
    <col min="3" max="3" width="9" customWidth="1"/>
    <col min="5" max="5" width="10.83203125" customWidth="1"/>
    <col min="6" max="7" width="13.33203125" customWidth="1"/>
    <col min="10" max="10" width="10.6640625" customWidth="1"/>
    <col min="13" max="13" width="11.33203125" customWidth="1"/>
  </cols>
  <sheetData>
    <row r="1" spans="1:14" x14ac:dyDescent="0.2">
      <c r="A1" s="12" t="s">
        <v>26</v>
      </c>
      <c r="B1" s="12" t="s">
        <v>37</v>
      </c>
      <c r="C1" s="12" t="s">
        <v>27</v>
      </c>
    </row>
    <row r="2" spans="1:14" x14ac:dyDescent="0.2">
      <c r="A2" t="s">
        <v>97</v>
      </c>
      <c r="B2" s="27">
        <v>78.552175931024735</v>
      </c>
      <c r="C2">
        <v>2022</v>
      </c>
    </row>
    <row r="3" spans="1:14" x14ac:dyDescent="0.2">
      <c r="A3" t="s">
        <v>98</v>
      </c>
      <c r="B3" s="27">
        <v>93.586437816490644</v>
      </c>
      <c r="C3">
        <v>2022</v>
      </c>
    </row>
    <row r="4" spans="1:14" x14ac:dyDescent="0.2">
      <c r="A4" t="s">
        <v>99</v>
      </c>
      <c r="B4" s="27">
        <v>78.186595416832702</v>
      </c>
      <c r="C4">
        <v>2022</v>
      </c>
      <c r="F4" s="61"/>
      <c r="G4" s="60" t="s">
        <v>26</v>
      </c>
      <c r="H4" s="60">
        <v>2024</v>
      </c>
      <c r="I4" s="59"/>
      <c r="J4" s="60" t="s">
        <v>26</v>
      </c>
      <c r="K4" s="60">
        <v>2023</v>
      </c>
      <c r="M4" s="60" t="s">
        <v>26</v>
      </c>
      <c r="N4" s="60">
        <v>2022</v>
      </c>
    </row>
    <row r="5" spans="1:14" x14ac:dyDescent="0.2">
      <c r="A5" t="s">
        <v>100</v>
      </c>
      <c r="B5" s="27">
        <v>93.479080829699654</v>
      </c>
      <c r="C5">
        <v>2022</v>
      </c>
      <c r="G5" t="s">
        <v>97</v>
      </c>
      <c r="H5" s="27">
        <v>77.978706857612195</v>
      </c>
      <c r="J5" t="s">
        <v>97</v>
      </c>
      <c r="K5" s="27">
        <v>78.202573158404135</v>
      </c>
      <c r="M5" t="s">
        <v>97</v>
      </c>
      <c r="N5" s="27">
        <v>78.552175931024735</v>
      </c>
    </row>
    <row r="6" spans="1:14" x14ac:dyDescent="0.2">
      <c r="A6" t="s">
        <v>101</v>
      </c>
      <c r="B6" s="27">
        <v>94.093511907130832</v>
      </c>
      <c r="C6">
        <v>2022</v>
      </c>
      <c r="G6" t="s">
        <v>98</v>
      </c>
      <c r="H6" s="27">
        <v>93.666490127744638</v>
      </c>
      <c r="J6" t="s">
        <v>98</v>
      </c>
      <c r="K6" s="27">
        <v>93.781068288862201</v>
      </c>
      <c r="M6" t="s">
        <v>98</v>
      </c>
      <c r="N6" s="27">
        <v>93.586437816490644</v>
      </c>
    </row>
    <row r="7" spans="1:14" x14ac:dyDescent="0.2">
      <c r="A7" t="s">
        <v>97</v>
      </c>
      <c r="B7" s="27">
        <v>78.202573158404135</v>
      </c>
      <c r="C7">
        <v>2023</v>
      </c>
      <c r="G7" t="s">
        <v>99</v>
      </c>
      <c r="H7" s="27">
        <v>77.184601148365772</v>
      </c>
      <c r="J7" t="s">
        <v>99</v>
      </c>
      <c r="K7" s="27">
        <v>76.745498134400847</v>
      </c>
      <c r="M7" t="s">
        <v>99</v>
      </c>
      <c r="N7" s="27">
        <v>78.186595416832702</v>
      </c>
    </row>
    <row r="8" spans="1:14" x14ac:dyDescent="0.2">
      <c r="A8" t="s">
        <v>98</v>
      </c>
      <c r="B8" s="27">
        <v>93.781068288862201</v>
      </c>
      <c r="C8">
        <v>2023</v>
      </c>
      <c r="G8" t="s">
        <v>100</v>
      </c>
      <c r="H8" s="27">
        <v>92.494079982269014</v>
      </c>
      <c r="J8" t="s">
        <v>100</v>
      </c>
      <c r="K8" s="27">
        <v>92.679184925944568</v>
      </c>
      <c r="M8" t="s">
        <v>100</v>
      </c>
      <c r="N8" s="27">
        <v>93.479080829699654</v>
      </c>
    </row>
    <row r="9" spans="1:14" x14ac:dyDescent="0.2">
      <c r="A9" t="s">
        <v>99</v>
      </c>
      <c r="B9" s="27">
        <v>76.745498134400847</v>
      </c>
      <c r="C9">
        <v>2023</v>
      </c>
      <c r="G9" t="s">
        <v>101</v>
      </c>
      <c r="H9" s="27">
        <v>93.167506080663415</v>
      </c>
      <c r="J9" t="s">
        <v>101</v>
      </c>
      <c r="K9" s="27">
        <v>92.584169322868021</v>
      </c>
      <c r="M9" t="s">
        <v>101</v>
      </c>
      <c r="N9" s="27">
        <v>94.093511907130832</v>
      </c>
    </row>
    <row r="10" spans="1:14" x14ac:dyDescent="0.2">
      <c r="A10" t="s">
        <v>100</v>
      </c>
      <c r="B10" s="27">
        <v>92.679184925944568</v>
      </c>
      <c r="C10">
        <v>2023</v>
      </c>
    </row>
    <row r="11" spans="1:14" x14ac:dyDescent="0.2">
      <c r="A11" t="s">
        <v>101</v>
      </c>
      <c r="B11" s="27">
        <v>92.584169322868021</v>
      </c>
      <c r="C11">
        <v>2023</v>
      </c>
      <c r="E11" s="59" t="s">
        <v>102</v>
      </c>
    </row>
    <row r="12" spans="1:14" x14ac:dyDescent="0.2">
      <c r="A12" t="s">
        <v>97</v>
      </c>
      <c r="B12" s="27">
        <v>77.978706857612195</v>
      </c>
      <c r="C12">
        <v>2024</v>
      </c>
      <c r="E12" t="s">
        <v>100</v>
      </c>
      <c r="F12">
        <f>VLOOKUP(E12,A12:C16,2,0)</f>
        <v>92.494079982269014</v>
      </c>
    </row>
    <row r="13" spans="1:14" x14ac:dyDescent="0.2">
      <c r="A13" t="s">
        <v>98</v>
      </c>
      <c r="B13" s="27">
        <v>93.666490127744638</v>
      </c>
      <c r="C13">
        <v>2024</v>
      </c>
      <c r="G13" s="27"/>
    </row>
    <row r="14" spans="1:14" x14ac:dyDescent="0.2">
      <c r="A14" t="s">
        <v>99</v>
      </c>
      <c r="B14" s="27">
        <v>77.184601148365772</v>
      </c>
      <c r="C14">
        <v>2024</v>
      </c>
      <c r="G14" s="27"/>
    </row>
    <row r="15" spans="1:14" x14ac:dyDescent="0.2">
      <c r="A15" t="s">
        <v>100</v>
      </c>
      <c r="B15" s="27">
        <v>92.494079982269014</v>
      </c>
      <c r="C15">
        <v>2024</v>
      </c>
      <c r="G15" s="27"/>
    </row>
    <row r="16" spans="1:14" x14ac:dyDescent="0.2">
      <c r="A16" t="s">
        <v>101</v>
      </c>
      <c r="B16" s="27">
        <v>93.167506080663415</v>
      </c>
      <c r="C16">
        <v>2024</v>
      </c>
      <c r="G16" s="27"/>
    </row>
    <row r="17" spans="2:8" x14ac:dyDescent="0.2">
      <c r="B17" s="27"/>
    </row>
    <row r="20" spans="2:8" x14ac:dyDescent="0.2">
      <c r="G20" s="27"/>
    </row>
    <row r="21" spans="2:8" x14ac:dyDescent="0.2">
      <c r="G21" s="27"/>
    </row>
    <row r="22" spans="2:8" x14ac:dyDescent="0.2">
      <c r="G22" s="27"/>
    </row>
    <row r="23" spans="2:8" x14ac:dyDescent="0.2">
      <c r="G23" s="27"/>
    </row>
    <row r="24" spans="2:8" x14ac:dyDescent="0.2">
      <c r="G24" s="27"/>
    </row>
    <row r="25" spans="2:8" x14ac:dyDescent="0.2">
      <c r="D25" s="62"/>
      <c r="E25" s="63"/>
      <c r="F25" s="1"/>
      <c r="G25" s="1"/>
      <c r="H25" s="1"/>
    </row>
    <row r="26" spans="2:8" x14ac:dyDescent="0.2">
      <c r="D26" s="64"/>
      <c r="E26" s="64"/>
      <c r="F26" s="1"/>
      <c r="G26" s="1"/>
      <c r="H26" s="1"/>
    </row>
    <row r="27" spans="2:8" x14ac:dyDescent="0.2">
      <c r="D27" s="62"/>
      <c r="E27" s="62"/>
      <c r="F27" s="1"/>
      <c r="G27" s="1"/>
      <c r="H27" s="1"/>
    </row>
    <row r="28" spans="2:8" x14ac:dyDescent="0.2">
      <c r="D28" s="64"/>
      <c r="E28" s="64"/>
      <c r="F28" s="1"/>
      <c r="G28" s="1"/>
      <c r="H28" s="1"/>
    </row>
    <row r="29" spans="2:8" x14ac:dyDescent="0.2">
      <c r="D29" s="64"/>
      <c r="E29" s="64"/>
      <c r="F29" s="1"/>
      <c r="G29" s="1"/>
      <c r="H29" s="1"/>
    </row>
    <row r="30" spans="2:8" x14ac:dyDescent="0.2">
      <c r="D30" s="64"/>
      <c r="E30" s="64"/>
      <c r="F30" s="1"/>
      <c r="G30" s="1"/>
      <c r="H30" s="1"/>
    </row>
    <row r="31" spans="2:8" x14ac:dyDescent="0.2">
      <c r="D31" s="1"/>
      <c r="E31" s="1"/>
      <c r="F31" s="1"/>
      <c r="G31" s="1"/>
      <c r="H31" s="1"/>
    </row>
    <row r="32" spans="2:8" x14ac:dyDescent="0.2">
      <c r="D32" s="62"/>
      <c r="E32" s="62"/>
      <c r="F32" s="1"/>
      <c r="G32" s="62"/>
      <c r="H32" s="65"/>
    </row>
    <row r="33" spans="4:8" x14ac:dyDescent="0.2">
      <c r="D33" s="64"/>
      <c r="E33" s="66"/>
      <c r="F33" s="1"/>
      <c r="G33" s="62"/>
      <c r="H33" s="66"/>
    </row>
    <row r="34" spans="4:8" x14ac:dyDescent="0.2">
      <c r="D34" s="64"/>
      <c r="E34" s="66"/>
      <c r="F34" s="1"/>
      <c r="G34" s="62"/>
      <c r="H34" s="67"/>
    </row>
    <row r="35" spans="4:8" x14ac:dyDescent="0.2">
      <c r="D35" s="64"/>
      <c r="E35" s="66"/>
      <c r="F35" s="1"/>
      <c r="G35" s="1"/>
      <c r="H35" s="1"/>
    </row>
    <row r="36" spans="4:8" x14ac:dyDescent="0.2">
      <c r="D36" s="64"/>
      <c r="E36" s="66"/>
      <c r="F36" s="1"/>
      <c r="G36" s="1"/>
      <c r="H36" s="1"/>
    </row>
    <row r="37" spans="4:8" x14ac:dyDescent="0.2">
      <c r="D37" s="64"/>
      <c r="E37" s="66"/>
      <c r="F37" s="1"/>
      <c r="G37" s="1"/>
      <c r="H37" s="1"/>
    </row>
  </sheetData>
  <dataValidations count="1">
    <dataValidation type="list" allowBlank="1" showInputMessage="1" showErrorMessage="1" sqref="E12" xr:uid="{8FBD1735-C269-480C-A006-95C177718078}">
      <formula1>$G$5:$G$9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onToolsData xmlns="Mapcite">
  <Data>{
    "AppConfig": [{
        "ConfigTitle": "MultiDataAndStyle",
        "ConfigWebTitle": "ConfigTitle",
        "startLatitude": 42.55,
        "startLongitude": -99.2,
        "startZoom": 4,
        "MaxZoom": 16,
        "DataArray": [],
      "UIArray": {
        "menuBarOpen": false,
        "scale": true,
        "zoomIn": true,
        "zoomOut": true,
        "myLocation": false,
        "baseLayers": [
          "osm",
          "open-topo",
          "blank" 
        ],
        "mapLayers": true,
        "drawTools": true,
        "dataLayers": true,
        "annotate": true,
        "print": true,
        "searchLocation": true
      }
    }]
}</Data>
</CommonToolsData>
</file>

<file path=customXml/itemProps1.xml><?xml version="1.0" encoding="utf-8"?>
<ds:datastoreItem xmlns:ds="http://schemas.openxmlformats.org/officeDocument/2006/customXml" ds:itemID="{AB59C036-DDF9-4AF2-83B6-5AA2AA67216B}">
  <ds:schemaRefs>
    <ds:schemaRef ds:uri="Mapcit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Operational Definitions</vt:lpstr>
      <vt:lpstr>Dashboard</vt:lpstr>
      <vt:lpstr>Fact_Wellness_Outcomes</vt:lpstr>
      <vt:lpstr>SM Data Prep</vt:lpstr>
      <vt:lpstr>SM Pivot Table</vt:lpstr>
      <vt:lpstr>Data BM</vt:lpstr>
      <vt:lpstr>Data Prep BM</vt:lpstr>
      <vt:lpstr>Pivot table BM</vt:lpstr>
      <vt:lpstr>GeomapBM</vt:lpstr>
      <vt:lpstr>Guage Prep BM</vt:lpstr>
      <vt:lpstr>Helpful Hints</vt:lpstr>
      <vt:lpstr>'Helpful Hints'!Print_Area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Sumit</dc:creator>
  <cp:lastModifiedBy>Stephanie McNeese</cp:lastModifiedBy>
  <cp:lastPrinted>2023-10-21T05:56:27Z</cp:lastPrinted>
  <dcterms:created xsi:type="dcterms:W3CDTF">2015-03-31T11:23:42Z</dcterms:created>
  <dcterms:modified xsi:type="dcterms:W3CDTF">2026-04-03T19:21:54Z</dcterms:modified>
</cp:coreProperties>
</file>